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balans-2019." sheetId="1" state="visible" r:id="rId2"/>
    <sheet name="Plan razvojnih program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<sst xmlns="http://schemas.openxmlformats.org/spreadsheetml/2006/main" count="703" uniqueCount="492">
  <si>
    <t xml:space="preserve">                Na temelju članka 39., stavka 2. Zakona o proračunu ("Narodne novine" broj 87/08, 136/12. i 15/15) i članka 31. Statuta Općine Ferdinandovac ("Službeni </t>
  </si>
  <si>
    <t xml:space="preserve">glasnik Koprivničko - križevačke županije" broj 6/13. i 1/18), Općinsko vijeće Općine Ferdinandovac na 30. sjednici održanoj 16. prosinca 2019. donijelo je</t>
  </si>
  <si>
    <t xml:space="preserve">II. IZMJENE I DOPUNE PRORAČUNA OPĆINE FERDINANDOVAC</t>
  </si>
  <si>
    <t xml:space="preserve"> ZA 2019. GODINU I PROJEKCIJE ZA 2020. I 2021. GODINU</t>
  </si>
  <si>
    <t xml:space="preserve">I. OPĆI DIO</t>
  </si>
  <si>
    <t xml:space="preserve">Članak 1. </t>
  </si>
  <si>
    <t xml:space="preserve">Članak 1.</t>
  </si>
  <si>
    <t xml:space="preserve">                    U Proračunu Općine Ferdinandovac za 2019. godinu i projekcijama za 2020. i 2021. godinu ("Službeni glasnik Koprivničko - križevačke županije"</t>
  </si>
  <si>
    <t xml:space="preserve">broj 26/18. i 11/19) (u daljnjem tekstu: Proračun) u članku 1. mijenjaju se: A. Račun prihoda i rashoda, B. Račun financiranja i C. Višak prihoda i primitaka, kako slijedi:</t>
  </si>
  <si>
    <t xml:space="preserve">A.</t>
  </si>
  <si>
    <t xml:space="preserve">RAČUN PRIHODA I RASHODA</t>
  </si>
  <si>
    <t xml:space="preserve">Proračun za</t>
  </si>
  <si>
    <t xml:space="preserve">Povećanje/</t>
  </si>
  <si>
    <t xml:space="preserve">Novi proračun</t>
  </si>
  <si>
    <t xml:space="preserve">2015.</t>
  </si>
  <si>
    <t xml:space="preserve">smanjenje</t>
  </si>
  <si>
    <t xml:space="preserve">2019.</t>
  </si>
  <si>
    <t xml:space="preserve">za 2019.</t>
  </si>
  <si>
    <t xml:space="preserve">PRIHODI POSLOVANJA</t>
  </si>
  <si>
    <t xml:space="preserve">PRIHODI OD PRODAJE </t>
  </si>
  <si>
    <t xml:space="preserve">NEFINANCIJSKE IMOVINE</t>
  </si>
  <si>
    <t xml:space="preserve">RASHODI POSLOVANJA</t>
  </si>
  <si>
    <t xml:space="preserve">RASHODI ZA NABAVU</t>
  </si>
  <si>
    <t xml:space="preserve">RAZLIKA / VIŠAK - MANJAK</t>
  </si>
  <si>
    <t xml:space="preserve">B.</t>
  </si>
  <si>
    <t xml:space="preserve">RAČUN FINANCIRANJA</t>
  </si>
  <si>
    <t xml:space="preserve">PRIMICI OD FINANCIJSKE IMOVINE</t>
  </si>
  <si>
    <t xml:space="preserve">I ZADUŽIVANJA</t>
  </si>
  <si>
    <t xml:space="preserve">IZDACI ZA UDJELE U GLAVNICI</t>
  </si>
  <si>
    <t xml:space="preserve">NETO ZADUŽIVANJE/FINANCIRANJE</t>
  </si>
  <si>
    <t xml:space="preserve">C.</t>
  </si>
  <si>
    <t xml:space="preserve">PRENESENA SREDSTVA</t>
  </si>
  <si>
    <t xml:space="preserve">MANJAK PRIHODA I PRIMITAKA </t>
  </si>
  <si>
    <t xml:space="preserve">TEKUĆE GODINE</t>
  </si>
  <si>
    <t xml:space="preserve">VIŠAK PRIHODA I PRIMITAKA IZ PRETHODNIH</t>
  </si>
  <si>
    <t xml:space="preserve">GODINA</t>
  </si>
  <si>
    <t xml:space="preserve">D.</t>
  </si>
  <si>
    <t xml:space="preserve">UKUPNO</t>
  </si>
  <si>
    <t xml:space="preserve">VIŠAK/MANJAK + NETO FINANCIRANJE</t>
  </si>
  <si>
    <t xml:space="preserve">Članak 2.</t>
  </si>
  <si>
    <t xml:space="preserve">         U članku 2. Prihodi i rashodi te primici i izdaci po ekonomskoj klasifikaciji utvrđeni u Računu prihoda i rashoda i Računu financiranja u Proračunu mijenjaju se u:</t>
  </si>
  <si>
    <t xml:space="preserve">A. Računu prihoda i rashoda, B. Računu financiranja i C. Višku prihoda i primitaka, kako slijedi:</t>
  </si>
  <si>
    <t xml:space="preserve">A. RAČUN PRIHODA I RASHODA</t>
  </si>
  <si>
    <t xml:space="preserve">Broj računa</t>
  </si>
  <si>
    <t xml:space="preserve">Vrsta prihoda i primitaka</t>
  </si>
  <si>
    <t xml:space="preserve">Proračun za 2019.</t>
  </si>
  <si>
    <t xml:space="preserve">Povećanje / smanjenje</t>
  </si>
  <si>
    <t xml:space="preserve">Novi proračun za 2019.</t>
  </si>
  <si>
    <t xml:space="preserve">PRIHODI</t>
  </si>
  <si>
    <t xml:space="preserve">PRIHODI OD POREZA</t>
  </si>
  <si>
    <t xml:space="preserve">POREZ NA DOHODAK</t>
  </si>
  <si>
    <t xml:space="preserve">POREZI NA IMOVINU</t>
  </si>
  <si>
    <t xml:space="preserve">POREZI NA ROBU I USLUGE</t>
  </si>
  <si>
    <t xml:space="preserve">POMOĆI</t>
  </si>
  <si>
    <t xml:space="preserve">POMOĆI OD SUBJEKATA UNUTAR OPĆEG PRORAČUNA</t>
  </si>
  <si>
    <t xml:space="preserve">POMOĆI OD IZVANPRORAČUNSKIH KORISNIKA</t>
  </si>
  <si>
    <t xml:space="preserve">POMOĆI IZRAVNANJA ZA DEC. FUNKCIJE</t>
  </si>
  <si>
    <t xml:space="preserve">POMOĆI TEMELJEM PRIJENOSA EU SREDSTAVA</t>
  </si>
  <si>
    <t xml:space="preserve">PRIHODI OD IMOVINE</t>
  </si>
  <si>
    <t xml:space="preserve">PRIHODI OD FINANCIJSKE IMOVINE</t>
  </si>
  <si>
    <t xml:space="preserve">PRIHODI OD NEFINANCIJSKE IMOVINE</t>
  </si>
  <si>
    <t xml:space="preserve">PRIHODI PO POSEBNIM PROPISIMA</t>
  </si>
  <si>
    <t xml:space="preserve">UPRAVNE I ADMINISTRATIVNE PRISTOJBE</t>
  </si>
  <si>
    <t xml:space="preserve">KOMUNALNI DOPRINOSI I NAKNADE</t>
  </si>
  <si>
    <t xml:space="preserve">PRIHODI OD PRUŽENIH USLUGA</t>
  </si>
  <si>
    <t xml:space="preserve">PRIH.OD PRODAJE NEFIN. IMOVINE</t>
  </si>
  <si>
    <t xml:space="preserve">PRIHODI OD PRODAJE PROIZV.IMOVINE</t>
  </si>
  <si>
    <t xml:space="preserve">PRIH. OD PRODAJE GRAĐEVINSKIH OBJEKATA</t>
  </si>
  <si>
    <t xml:space="preserve">PRIMICI OD FIN. IMOV. I ZADUŽIVANJA</t>
  </si>
  <si>
    <t xml:space="preserve">POVRATI GLAVNICE DANIH ZAJMOVA</t>
  </si>
  <si>
    <t xml:space="preserve">Povrat zajmova </t>
  </si>
  <si>
    <t xml:space="preserve">PRIMICI OD ZADUŽIVANJA</t>
  </si>
  <si>
    <t xml:space="preserve">PRIMLJENI KREDITI</t>
  </si>
  <si>
    <t xml:space="preserve">KRATKOROČNA POZAJMICA</t>
  </si>
  <si>
    <t xml:space="preserve">UKUPNO PRIHODI I PRIMICI</t>
  </si>
  <si>
    <t xml:space="preserve">RASHODI ZA ZAPOSLENE</t>
  </si>
  <si>
    <t xml:space="preserve">PLAĆE</t>
  </si>
  <si>
    <t xml:space="preserve">OSTALI RASHODI ZA ZAPOSLENE</t>
  </si>
  <si>
    <t xml:space="preserve">DOPRINOSI NA PLAĆE</t>
  </si>
  <si>
    <t xml:space="preserve">MATERIJALNI RASHODI</t>
  </si>
  <si>
    <t xml:space="preserve">NAKNADE TROŠKOVA ZAPOSLENIMA</t>
  </si>
  <si>
    <t xml:space="preserve">RASHODI ZA MATERIJAL I ENERGIJU</t>
  </si>
  <si>
    <t xml:space="preserve">RASHODI ZA USLUGE</t>
  </si>
  <si>
    <t xml:space="preserve">OSTALI NESP. RASHODI POSLOVANJA</t>
  </si>
  <si>
    <t xml:space="preserve">FINANCIJSKI RASHODI</t>
  </si>
  <si>
    <t xml:space="preserve">KAMATE NA KRATKOROČNU POZAJMICU</t>
  </si>
  <si>
    <t xml:space="preserve">OSTALI FINANCIJSKI RASHODI</t>
  </si>
  <si>
    <t xml:space="preserve">SUBVENCIJE</t>
  </si>
  <si>
    <t xml:space="preserve">SUBVENCIJE POLJOPRIVREDNICIMA</t>
  </si>
  <si>
    <t xml:space="preserve">POMOĆI UNUTAR OPĆE DRŽAVE</t>
  </si>
  <si>
    <t xml:space="preserve">NAKNADE GRAĐANIMA I KUĆANSTVIMA</t>
  </si>
  <si>
    <t xml:space="preserve">OSTALE NAKNADE GRAĐANIMA I KUĆANSTVIMA</t>
  </si>
  <si>
    <t xml:space="preserve">DONACIJE I OSTALI RASHODI</t>
  </si>
  <si>
    <t xml:space="preserve">TEKUĆE DONACIJE</t>
  </si>
  <si>
    <t xml:space="preserve">IZVANREDNI RASHODI</t>
  </si>
  <si>
    <t xml:space="preserve">RASHODI ZA NABAVU NEF.IMOVINE</t>
  </si>
  <si>
    <t xml:space="preserve">RASHODI ZA NABAVU NEPROIZVEDENE</t>
  </si>
  <si>
    <t xml:space="preserve">DUGOTRAJNE IMOVINE</t>
  </si>
  <si>
    <t xml:space="preserve">RASHODI ZA NABAVU PROIZVEDENE </t>
  </si>
  <si>
    <t xml:space="preserve">GRAĐEVINSKI OBJEKTI</t>
  </si>
  <si>
    <t xml:space="preserve">POSTROJENJA I OPREMA</t>
  </si>
  <si>
    <t xml:space="preserve">PRIJEVOZNA SREDSTVA</t>
  </si>
  <si>
    <t xml:space="preserve">VIŠEGODIŠNJI NASADI</t>
  </si>
  <si>
    <t xml:space="preserve">NEMATERIJALNA PROIZVEDENA IMOVINA</t>
  </si>
  <si>
    <t xml:space="preserve">DODATNA ULAGANJA</t>
  </si>
  <si>
    <t xml:space="preserve">PRIMICI OD FINANCIJSKE IMOVINE I ZADUŽIVANJA</t>
  </si>
  <si>
    <t xml:space="preserve">POVRATI ZAJMOVA</t>
  </si>
  <si>
    <t xml:space="preserve">IZDACI ZA FINANCIJSKU IMOVINU</t>
  </si>
  <si>
    <t xml:space="preserve">I OTPLATU ZAJMOVA</t>
  </si>
  <si>
    <t xml:space="preserve">VLASTITI IZVORI</t>
  </si>
  <si>
    <t xml:space="preserve">REZULTAT POSLOVANJA</t>
  </si>
  <si>
    <t xml:space="preserve">VIŠAK  PRIHODA PRETHODNIH GODINA</t>
  </si>
  <si>
    <t xml:space="preserve">II. POSEBNI DIO</t>
  </si>
  <si>
    <t xml:space="preserve">Članak 3.</t>
  </si>
  <si>
    <t xml:space="preserve">          U članku 3. brojka "16.624.331 kuna" zamijenjuje se brojkom "7.435.945,00 kuna" te se provode Izmjene i dopune</t>
  </si>
  <si>
    <t xml:space="preserve">rashoda i izdataka po pojedinim nositeljima, korisnicima i programima kako slijedi:</t>
  </si>
  <si>
    <t xml:space="preserve">Vrsta rashoda i izdataka</t>
  </si>
  <si>
    <t xml:space="preserve">Proračun</t>
  </si>
  <si>
    <t xml:space="preserve">Više/manje</t>
  </si>
  <si>
    <t xml:space="preserve">Izmjene i </t>
  </si>
  <si>
    <t xml:space="preserve">dopune 2019.</t>
  </si>
  <si>
    <t xml:space="preserve">UKUPNO RASHODI I IZDACI</t>
  </si>
  <si>
    <t xml:space="preserve">RAZDJEL 001 PREDSTAVNIČKA I IZVRŠNA TIJELA</t>
  </si>
  <si>
    <t xml:space="preserve">GLAVA 00101: PREDSTAVNIČKA I IZVRŠNA TIJELA</t>
  </si>
  <si>
    <t xml:space="preserve">Program 01: Predstavnička i izvršna vlast</t>
  </si>
  <si>
    <t xml:space="preserve">Funkcijska klasifikacija: 01 - Opće javne usluge</t>
  </si>
  <si>
    <t xml:space="preserve">Izvor financiranja: 11 - Opći prihodi i primici</t>
  </si>
  <si>
    <t xml:space="preserve">Aktivnost A001010101: Općinski načelnik i zamjenik načelnika</t>
  </si>
  <si>
    <t xml:space="preserve">BRUTO PLAĆA</t>
  </si>
  <si>
    <t xml:space="preserve">Neto plaća načelnika</t>
  </si>
  <si>
    <t xml:space="preserve">Porez na dohodak</t>
  </si>
  <si>
    <t xml:space="preserve">Doprinosi iz plaća</t>
  </si>
  <si>
    <t xml:space="preserve">Doprinosi za zdravstveno osiguranje</t>
  </si>
  <si>
    <t xml:space="preserve">Doprinos za zapošljavanje</t>
  </si>
  <si>
    <t xml:space="preserve">Službena putovanja</t>
  </si>
  <si>
    <t xml:space="preserve">Stručno usavršavanje</t>
  </si>
  <si>
    <t xml:space="preserve">Usluge odvjetnika i pravnog savjetovanja</t>
  </si>
  <si>
    <t xml:space="preserve">OSTALI NESPOMENUTI RASHODI POSLOVANJA</t>
  </si>
  <si>
    <t xml:space="preserve">Bruto naknada zamjeniku načelnika</t>
  </si>
  <si>
    <t xml:space="preserve">Reprezentacija - općinski i vjerski blagdani</t>
  </si>
  <si>
    <t xml:space="preserve">Koncert-Dani Općine</t>
  </si>
  <si>
    <t xml:space="preserve">Reprezentacija</t>
  </si>
  <si>
    <t xml:space="preserve">Reprezentacija - božićni pokloni</t>
  </si>
  <si>
    <t xml:space="preserve">Reprezentacija - međunarodna suradnja</t>
  </si>
  <si>
    <t xml:space="preserve">OSTALI RASHODI</t>
  </si>
  <si>
    <t xml:space="preserve">IZVARDENI RASHODI</t>
  </si>
  <si>
    <t xml:space="preserve">Tekuća zaliha</t>
  </si>
  <si>
    <t xml:space="preserve">Aktivnost A001010102: Općinsko vijeće i radna tijela Općinskog vijeća</t>
  </si>
  <si>
    <t xml:space="preserve">OSTALI NESPOMENUTI RASHODI POSLOV.</t>
  </si>
  <si>
    <t xml:space="preserve">Naknade članovima Op.vijeća i Povjerenstava</t>
  </si>
  <si>
    <t xml:space="preserve">Savjet potrošača-naknade</t>
  </si>
  <si>
    <t xml:space="preserve">Tekuće donacije u novcu (savjet mladih)</t>
  </si>
  <si>
    <t xml:space="preserve">Tekuće donacije u novcu (stranke)</t>
  </si>
  <si>
    <t xml:space="preserve">Izvor financiranja: 41 - Pomoći</t>
  </si>
  <si>
    <t xml:space="preserve">Aktivnost A001010103: Izbori za EU parlament</t>
  </si>
  <si>
    <t xml:space="preserve">Troškovi izbora za EU parlament</t>
  </si>
  <si>
    <t xml:space="preserve">Program 02: Mjesna samouprava</t>
  </si>
  <si>
    <t xml:space="preserve">Funkcijska klasifikacija: 01 Opće javne usluge</t>
  </si>
  <si>
    <t xml:space="preserve">Izvori financiranja: 11 - Opći prihodi i primici</t>
  </si>
  <si>
    <t xml:space="preserve">Aktivnost: A001020101 Djelokrug mjesne samouprave</t>
  </si>
  <si>
    <t xml:space="preserve">Tekuće održavanje</t>
  </si>
  <si>
    <t xml:space="preserve">Naknade članovima MO</t>
  </si>
  <si>
    <t xml:space="preserve">Trroškovi izbora - MO</t>
  </si>
  <si>
    <t xml:space="preserve">RAZDJEL 002 JEDINSTVENI UPRAVNI ODJEL</t>
  </si>
  <si>
    <t xml:space="preserve">GLAVA 00201: jedinstveni upravni odjel</t>
  </si>
  <si>
    <t xml:space="preserve">Program 01: Opći, upravni i financijsko računovod. poslovi</t>
  </si>
  <si>
    <t xml:space="preserve">Aktivnost A002010101: Redovni rad Jedinstvenog upravnog</t>
  </si>
  <si>
    <t xml:space="preserve">odjela</t>
  </si>
  <si>
    <t xml:space="preserve">BRUTO PLAĆE</t>
  </si>
  <si>
    <t xml:space="preserve">Neto plaće</t>
  </si>
  <si>
    <t xml:space="preserve">Otpremnine</t>
  </si>
  <si>
    <t xml:space="preserve">Ostali rashodi za zaposlene (regres, božićnice,..)</t>
  </si>
  <si>
    <t xml:space="preserve">Naknada za prijevoz na posao i s posla</t>
  </si>
  <si>
    <t xml:space="preserve">Uredski materijal</t>
  </si>
  <si>
    <t xml:space="preserve">Toneri i tinte</t>
  </si>
  <si>
    <t xml:space="preserve">Literatura</t>
  </si>
  <si>
    <t xml:space="preserve">Materijal i sred. za čišćenje</t>
  </si>
  <si>
    <t xml:space="preserve">Materijal za tekuće održavanje</t>
  </si>
  <si>
    <t xml:space="preserve">Ostali materijal</t>
  </si>
  <si>
    <t xml:space="preserve">Električna energija</t>
  </si>
  <si>
    <t xml:space="preserve">Potrošnja plina i vode</t>
  </si>
  <si>
    <t xml:space="preserve">Sitan inventar</t>
  </si>
  <si>
    <t xml:space="preserve">Radna i zaštitna odjeća i obuća</t>
  </si>
  <si>
    <t xml:space="preserve">Usluge telefona</t>
  </si>
  <si>
    <t xml:space="preserve">Poštanske marke i poštarina</t>
  </si>
  <si>
    <t xml:space="preserve">Održavanje građevinskih objekata</t>
  </si>
  <si>
    <t xml:space="preserve">Sanacija Dječjeg vrtića</t>
  </si>
  <si>
    <t xml:space="preserve">Održavanje postrojenja i opreme</t>
  </si>
  <si>
    <t xml:space="preserve">Izdaci reklamiranja i objave oglasa</t>
  </si>
  <si>
    <t xml:space="preserve">Izrada i ažuriranje web i facebook str.,Općinski list</t>
  </si>
  <si>
    <t xml:space="preserve">Slivna vodna naknada</t>
  </si>
  <si>
    <t xml:space="preserve">Intelektualne usluge </t>
  </si>
  <si>
    <t xml:space="preserve">Najam opreme (fotokop.aparat)</t>
  </si>
  <si>
    <t xml:space="preserve">Najam ostale opreme</t>
  </si>
  <si>
    <t xml:space="preserve">Najam računalnih programa</t>
  </si>
  <si>
    <t xml:space="preserve">Ugovori o djelu - bruto</t>
  </si>
  <si>
    <t xml:space="preserve">Izrada Izvješća o stanju u prostoru</t>
  </si>
  <si>
    <t xml:space="preserve">Geodetske usluge</t>
  </si>
  <si>
    <t xml:space="preserve">Konzultantske usluge</t>
  </si>
  <si>
    <t xml:space="preserve">Računalne usluge i antivirusni programi</t>
  </si>
  <si>
    <t xml:space="preserve">Grafičke i tiskarske usluge,izrada fotografija</t>
  </si>
  <si>
    <t xml:space="preserve">Usluge bibliobusa</t>
  </si>
  <si>
    <t xml:space="preserve">HRT pretplata</t>
  </si>
  <si>
    <t xml:space="preserve">Usluga slanja e-računa</t>
  </si>
  <si>
    <t xml:space="preserve">Troškovi prijevoza pokojnika</t>
  </si>
  <si>
    <t xml:space="preserve">DP-1% prihoda</t>
  </si>
  <si>
    <t xml:space="preserve">Ostale nespomenute usluge</t>
  </si>
  <si>
    <t xml:space="preserve">Premije osiguranja</t>
  </si>
  <si>
    <t xml:space="preserve">Reprezentacija - tekuća</t>
  </si>
  <si>
    <t xml:space="preserve">Članarine- Udruga Općina,LAG, TZ</t>
  </si>
  <si>
    <t xml:space="preserve">Aktivnost A002010102 : Financije</t>
  </si>
  <si>
    <t xml:space="preserve">Sudske i javnobilježničke pristojbe</t>
  </si>
  <si>
    <t xml:space="preserve">Bankarske usluge i usluge platnog prometa</t>
  </si>
  <si>
    <t xml:space="preserve">Zatezne kamate</t>
  </si>
  <si>
    <t xml:space="preserve">Ostali nesp. fin. rashodi</t>
  </si>
  <si>
    <t xml:space="preserve">Aktivnost A002010103: Izrada dokumentacije</t>
  </si>
  <si>
    <t xml:space="preserve">RASHODI ZA NABAVU NEFINANCIJSKE IMOVINE</t>
  </si>
  <si>
    <t xml:space="preserve">RASHODI ZA NABAVU PROIZVEDENE NEFIN. IMOVINE</t>
  </si>
  <si>
    <t xml:space="preserve">NEMATERIJALNA PROIZVEDENE IMOVINA</t>
  </si>
  <si>
    <t xml:space="preserve">Izrada projektne natječajne dokumentacije</t>
  </si>
  <si>
    <t xml:space="preserve">Izvor financiranja:11 - Opći prihodi i primici</t>
  </si>
  <si>
    <t xml:space="preserve">Aktivnost A002020104: Nabava opreme i namještaja</t>
  </si>
  <si>
    <t xml:space="preserve">RASHODI ZA NABAVU PROIZVEDENE NEFINANC.IMOVINE</t>
  </si>
  <si>
    <t xml:space="preserve">Uredska oprema i namještaj</t>
  </si>
  <si>
    <t xml:space="preserve">Program 02: Zapošljavanje osoba na javnim radovima </t>
  </si>
  <si>
    <t xml:space="preserve">i stručnom osposobljavanju</t>
  </si>
  <si>
    <t xml:space="preserve">Izvor financiranja:41 - Pomoći ; 11 - Opći prihodi i primici</t>
  </si>
  <si>
    <t xml:space="preserve">Aktivnost A002020101: Redovni rad osoba na javnim radovima </t>
  </si>
  <si>
    <t xml:space="preserve">RASHODI ZA ZAPOSLENE </t>
  </si>
  <si>
    <t xml:space="preserve">Ostali rashodi za zaposlene</t>
  </si>
  <si>
    <t xml:space="preserve">NAKNADE ZA PRIJEVOZ</t>
  </si>
  <si>
    <t xml:space="preserve">Naknade za prijevoz na posao i s posla</t>
  </si>
  <si>
    <t xml:space="preserve">GLAVA 00202: Poljoprivreda i poduzetništvo</t>
  </si>
  <si>
    <t xml:space="preserve">Program 01: Unaprjeđenje poljoprivrede</t>
  </si>
  <si>
    <t xml:space="preserve">Funkcijska klasifikacija: 04 - Ekonomski poslovi</t>
  </si>
  <si>
    <t xml:space="preserve">Aktivnost A002020101: Poticanje poljoprivredne proizvodnje </t>
  </si>
  <si>
    <t xml:space="preserve">i stočarstva</t>
  </si>
  <si>
    <t xml:space="preserve">Troškovi umjetnog osjemenjivanja</t>
  </si>
  <si>
    <t xml:space="preserve">Sufinanciranje osiguranja usjeva</t>
  </si>
  <si>
    <t xml:space="preserve">POMOĆI UNUTAR OPĆEG PRORAČUNA</t>
  </si>
  <si>
    <t xml:space="preserve">Poljoprivredni redar</t>
  </si>
  <si>
    <t xml:space="preserve">GLAVA 00203: Prostorno planiranje, uređenje </t>
  </si>
  <si>
    <t xml:space="preserve">i komunalne djelatnosti</t>
  </si>
  <si>
    <t xml:space="preserve">Program 01: Program održavanja komunalne infrastrukture</t>
  </si>
  <si>
    <t xml:space="preserve">Funkcijska klasifikacija: 06 - Unaprjeđenje stanovanja i zajednice</t>
  </si>
  <si>
    <t xml:space="preserve">Izvor financiranja: 11 - Opći prihodi i primici; 31 - Prihodi za posebne namjene; 41-Pomoći; Višak prihoda prethodnih godina</t>
  </si>
  <si>
    <t xml:space="preserve">Aktivnost A002030101: Održavanje javnih površine i nerazvrstanih </t>
  </si>
  <si>
    <t xml:space="preserve">cesta</t>
  </si>
  <si>
    <t xml:space="preserve">Gorivo za kosilice</t>
  </si>
  <si>
    <t xml:space="preserve">Materijal za tekuće održavanje paviljona u parku</t>
  </si>
  <si>
    <t xml:space="preserve">Materijal za održavanje kosilica</t>
  </si>
  <si>
    <t xml:space="preserve">Sadnice i cvijeće</t>
  </si>
  <si>
    <t xml:space="preserve">Usluge održavanja kosilica</t>
  </si>
  <si>
    <t xml:space="preserve">Usluge odvoza smeća s mjesnog groblja</t>
  </si>
  <si>
    <t xml:space="preserve">Šodrenje, odgrtanje snijega, tek.održavanje cesta i mostova</t>
  </si>
  <si>
    <t xml:space="preserve">Aktivnost A002030102 - Tekuće održavanje mreže javne rasvjete</t>
  </si>
  <si>
    <t xml:space="preserve">Utrošak el.energije</t>
  </si>
  <si>
    <t xml:space="preserve">Održavanje i modernizacija mreže javne rasvjete</t>
  </si>
  <si>
    <t xml:space="preserve">Program 02: Program građenja komunalne infrastrukture</t>
  </si>
  <si>
    <t xml:space="preserve">Izvor financiranja: 11 - Opći prihodi i primici; 31 - Prihodi za posebne namjene; </t>
  </si>
  <si>
    <t xml:space="preserve">41 - Pomoći; Višak prihoda prethodnih godina</t>
  </si>
  <si>
    <t xml:space="preserve">Kapitalni projekt K002030201: Rekonstrukcija i gradnja </t>
  </si>
  <si>
    <t xml:space="preserve">nerazvrstanih cesta</t>
  </si>
  <si>
    <t xml:space="preserve">RASHODI ZA NABAVU PROIZVEDENE DUGOTRAJNE IMOVINE</t>
  </si>
  <si>
    <t xml:space="preserve">NC Kranjica Trepče</t>
  </si>
  <si>
    <t xml:space="preserve">Asfaltiranje nerazvrstanih cesta</t>
  </si>
  <si>
    <t xml:space="preserve">Kapitalni projekt K002030202 - Rekonstrukcija sportskih </t>
  </si>
  <si>
    <t xml:space="preserve">i rekreacijskih prostora</t>
  </si>
  <si>
    <t xml:space="preserve">Rekonstrukcija ograde oko nogometnog igrališta</t>
  </si>
  <si>
    <t xml:space="preserve">Kapitalni projekt K002030203 - Izgradnja ograde i pješačke staze</t>
  </si>
  <si>
    <t xml:space="preserve">na mjesnom groblju</t>
  </si>
  <si>
    <t xml:space="preserve">Izgradnja ograde i pješačke staze na groblju</t>
  </si>
  <si>
    <t xml:space="preserve">Program 03: Razvoj i upravljanje sustavom vodoopskrbe, </t>
  </si>
  <si>
    <t xml:space="preserve">odvodnje i zaštite voda</t>
  </si>
  <si>
    <t xml:space="preserve">Izvor financiranja: 11 - Opći prihodi i primici; 41 - Pomoći</t>
  </si>
  <si>
    <t xml:space="preserve">Kapitalni projekt K002030301: Izgradnja sekundarnog vodovoda</t>
  </si>
  <si>
    <t xml:space="preserve">odvodnje</t>
  </si>
  <si>
    <t xml:space="preserve">RASH. ZA NABAVU PROIZV. DUGOTR. IMOV.</t>
  </si>
  <si>
    <t xml:space="preserve">Izgradnja sekundarnog vodovoda </t>
  </si>
  <si>
    <t xml:space="preserve">Aglomeracija</t>
  </si>
  <si>
    <t xml:space="preserve">Program 04: Zaštita i uređenje okoliša</t>
  </si>
  <si>
    <t xml:space="preserve">Funkcijska klasifikacija: 05 - Zaštita okoliša</t>
  </si>
  <si>
    <t xml:space="preserve">Aktivnost A002030401: Zaštita i uređenje okoliša</t>
  </si>
  <si>
    <t xml:space="preserve">Projekt "Održive misli"</t>
  </si>
  <si>
    <t xml:space="preserve">Održavanje javnih površina( septičke, kontejneri)</t>
  </si>
  <si>
    <t xml:space="preserve">Ostali izdaci vezani uz zaštitu okoliša</t>
  </si>
  <si>
    <t xml:space="preserve">Komunalni redar</t>
  </si>
  <si>
    <t xml:space="preserve">Kapitalni projekt K002030401: Sanacija odlagališta smeća </t>
  </si>
  <si>
    <t xml:space="preserve">Sanacija odlagališta smeća</t>
  </si>
  <si>
    <t xml:space="preserve">Kapitalni projekt K002030402: Nabava opreme za zaštitu okoliša</t>
  </si>
  <si>
    <t xml:space="preserve">Nabava kosilica i opreme za komunalni pogon</t>
  </si>
  <si>
    <t xml:space="preserve">Nabava posuda za prikupljanje recikl.otpada</t>
  </si>
  <si>
    <t xml:space="preserve">Nabava posuda za prikupljanje komunalnog otpada</t>
  </si>
  <si>
    <t xml:space="preserve">Kapitalni projekt K02030403: Uređenje drvoreda</t>
  </si>
  <si>
    <t xml:space="preserve">Program 05: Veterinarska zaštita okoliša</t>
  </si>
  <si>
    <t xml:space="preserve">Aktivnost A002030501: Veterinarske usluge</t>
  </si>
  <si>
    <t xml:space="preserve">Deratizacija i dezinsekcija</t>
  </si>
  <si>
    <t xml:space="preserve">Stručni nadzor nad provođenjem deratizacije</t>
  </si>
  <si>
    <t xml:space="preserve">Pregled mesa na trihinelozu </t>
  </si>
  <si>
    <t xml:space="preserve">Zbrinjavanje i čipiranje pasa</t>
  </si>
  <si>
    <t xml:space="preserve">Program 06: Izgradnja i održavanje ostale komunalne infrastrukture</t>
  </si>
  <si>
    <t xml:space="preserve">Izvor financiranja: 11 - Opći prihodi i primici; 41-Pomoći; Višak prihoda prethodnih godina</t>
  </si>
  <si>
    <t xml:space="preserve">Aktivnost A002030601: Održavanje objekata komunalne infrastrukture</t>
  </si>
  <si>
    <t xml:space="preserve">Održavanje skele, godišnji pregled i registracija</t>
  </si>
  <si>
    <t xml:space="preserve">Sređivanje imov.-pravnih odnosa, legalizacija</t>
  </si>
  <si>
    <t xml:space="preserve">Program 07: Izgradnja i održavanje poslovne infrastrukture</t>
  </si>
  <si>
    <t xml:space="preserve">Aktivnost A002030701: Širokopojasni internet </t>
  </si>
  <si>
    <t xml:space="preserve">Kapitalni projekt K002030601: Dodatna ulaganja na građevinskim </t>
  </si>
  <si>
    <t xml:space="preserve">objektima</t>
  </si>
  <si>
    <t xml:space="preserve">RASHODI ZA DODATNA ULAGANJA NA NEFIN.IMOVINI</t>
  </si>
  <si>
    <t xml:space="preserve">DODATNA ULAGANJA NA GRAĐEVINSKIM OBJEKTIMA</t>
  </si>
  <si>
    <t xml:space="preserve">Energetska obnova općinske zgrade</t>
  </si>
  <si>
    <t xml:space="preserve">Rekonstrukcija Društvenog doma</t>
  </si>
  <si>
    <t xml:space="preserve">Obnova zgrade (stara ljekarna)</t>
  </si>
  <si>
    <t xml:space="preserve">GLAVA 00204: Odgoj i obrazovanje</t>
  </si>
  <si>
    <t xml:space="preserve">Program 01: Predškolski odgoj</t>
  </si>
  <si>
    <t xml:space="preserve">Funkcijska klasifikacija: 0911 - Predškolsko obrazovanje</t>
  </si>
  <si>
    <t xml:space="preserve">Aktivnost A002040101: Redovni rad Dječjeg vrtića "Košutica"</t>
  </si>
  <si>
    <t xml:space="preserve">Korisnik: Dječji vrtić "Košutica"</t>
  </si>
  <si>
    <t xml:space="preserve">Bruto plaće za redovni rad</t>
  </si>
  <si>
    <t xml:space="preserve">Otpremnina</t>
  </si>
  <si>
    <t xml:space="preserve">Uredski materijal i ostali materijalni rashodi</t>
  </si>
  <si>
    <t xml:space="preserve">Materijal i sirovine</t>
  </si>
  <si>
    <t xml:space="preserve">Usluge telefona i pošte, HRT</t>
  </si>
  <si>
    <t xml:space="preserve">Objava oglasa</t>
  </si>
  <si>
    <t xml:space="preserve">Komunalne usluge</t>
  </si>
  <si>
    <t xml:space="preserve">Zdravstvene usluge</t>
  </si>
  <si>
    <t xml:space="preserve">Usluga izrade dokumentacije</t>
  </si>
  <si>
    <t xml:space="preserve">Ugovori o djelu</t>
  </si>
  <si>
    <t xml:space="preserve">OSTALI NESPOMENUTI RASH. POSLOVANJA</t>
  </si>
  <si>
    <t xml:space="preserve">Naknade za rad Upravnog vijeća</t>
  </si>
  <si>
    <t xml:space="preserve">Ostali nespomenuti financijski rashodi</t>
  </si>
  <si>
    <t xml:space="preserve">RASHODI ZA NABAVU NEFINANCIJSKE IMOV.</t>
  </si>
  <si>
    <t xml:space="preserve">R. ZA NABAVU PROIZVEDENE DUGOTR. IM.</t>
  </si>
  <si>
    <t xml:space="preserve">Oprema i namještaj</t>
  </si>
  <si>
    <t xml:space="preserve">DODATNA ULAGANJA NA NEFIN.IMOV.</t>
  </si>
  <si>
    <t xml:space="preserve">Energetski pregled-DV</t>
  </si>
  <si>
    <t xml:space="preserve">Rekonstrukcija sanitarnog čvora</t>
  </si>
  <si>
    <t xml:space="preserve">Kapitalni projekt K002040101: Uređenje vanjskih prostora dječjeg vrtića</t>
  </si>
  <si>
    <t xml:space="preserve">Nabava vansjkih igrala - Dječji vrtić</t>
  </si>
  <si>
    <t xml:space="preserve">Program 02: Osnovnoškolsko obrazovanje</t>
  </si>
  <si>
    <t xml:space="preserve">Funkcijska klasifikacija: 0912 - Osnovno obrazovanje</t>
  </si>
  <si>
    <t xml:space="preserve">Aktivnost A002040201: Unaprjeđenje nastave u Osnovnoj školi</t>
  </si>
  <si>
    <t xml:space="preserve">Poboljšanje standarda i školske aktivnosti OŠ Ferdinandovac</t>
  </si>
  <si>
    <t xml:space="preserve">Prometna edukacija djece</t>
  </si>
  <si>
    <t xml:space="preserve">Program 03: Srednjoškolsko obrazovanje</t>
  </si>
  <si>
    <t xml:space="preserve">Funkcijska klasifikacija: 092 - Srednjoškolsko obrazovanje</t>
  </si>
  <si>
    <t xml:space="preserve">Aktivnost A002040301: Sufinanc.prijevoza učenika srednjih š.</t>
  </si>
  <si>
    <t xml:space="preserve">Sufinanciranje prijevoza učenika</t>
  </si>
  <si>
    <t xml:space="preserve">Program 04: Visoka naobrazba</t>
  </si>
  <si>
    <t xml:space="preserve">Funkcijska klasifikacija: 094 - Visoka naobrazba</t>
  </si>
  <si>
    <t xml:space="preserve">Aktivnost A002040401: Studentske stipendije</t>
  </si>
  <si>
    <t xml:space="preserve">Stipendije studentima</t>
  </si>
  <si>
    <t xml:space="preserve">GLAVA 00205: ORGANIZACIJA I PROVOĐENJE ZAŠTITE I SPAŠAVANJA</t>
  </si>
  <si>
    <t xml:space="preserve">Program 01: Protupožarna zaštita</t>
  </si>
  <si>
    <t xml:space="preserve">Funkcijska klasifikacija: 032 - Protupožarna zaštita</t>
  </si>
  <si>
    <t xml:space="preserve">Aktivnost A002050101: Sufinanciranje rada vatrogasnih društava, zajednica i postrojbi</t>
  </si>
  <si>
    <t xml:space="preserve">Pomoći gradskom proračunu-JVP</t>
  </si>
  <si>
    <t xml:space="preserve">TEKUĆE DONACIJE - vatrogastvo</t>
  </si>
  <si>
    <t xml:space="preserve">VZ Općine Ferdinandovac</t>
  </si>
  <si>
    <t xml:space="preserve">DVD Ferdinandovac</t>
  </si>
  <si>
    <t xml:space="preserve">DVD BRODIĆ</t>
  </si>
  <si>
    <t xml:space="preserve">DVD LEPA GREDA</t>
  </si>
  <si>
    <t xml:space="preserve">Program 02: Civilna zaštita</t>
  </si>
  <si>
    <t xml:space="preserve">Funkcijska klasifikacija: 03 - Javni red i sigurnost</t>
  </si>
  <si>
    <t xml:space="preserve">Aktivnost A002050201: Sufinanciranje rada civilne zaštite i HGSS-a</t>
  </si>
  <si>
    <t xml:space="preserve">Donacija - Civilna zaštita</t>
  </si>
  <si>
    <t xml:space="preserve">Donacija - HGSS</t>
  </si>
  <si>
    <t xml:space="preserve">GLAVA 00206: REKREACIJA, KULTURA, RELIGIJA</t>
  </si>
  <si>
    <t xml:space="preserve">Program 01: Program javnih potreba u sportu</t>
  </si>
  <si>
    <t xml:space="preserve">Funkcijska klasifikacija: 08 - Rekreacija, kultura, religija</t>
  </si>
  <si>
    <t xml:space="preserve">Aktivnost A002060101: Sufinanciranje programa sportskih udruga</t>
  </si>
  <si>
    <t xml:space="preserve">TEKUĆE DONACIJE - sportske udruge</t>
  </si>
  <si>
    <t xml:space="preserve">Program 02: Program javnih potreba u kulturi</t>
  </si>
  <si>
    <t xml:space="preserve">Aktivnost A002060201: Sufinanciranje programa udruga u kulturi i tehničkoj kulturi</t>
  </si>
  <si>
    <t xml:space="preserve">Aktivnost A002060202: Sufinanc. udruga u kulturi i teh.kulturi</t>
  </si>
  <si>
    <t xml:space="preserve">TEKUĆE DONACIJE-kultura</t>
  </si>
  <si>
    <t xml:space="preserve">TEKUĆE DONACIJE - tehnička kultura</t>
  </si>
  <si>
    <t xml:space="preserve">Program 03: Program sufinanc. vjerskih udruga i zajednica</t>
  </si>
  <si>
    <t xml:space="preserve">Aktivnost A002060301: Sufinanc. župe i prog.vjerskih udruga</t>
  </si>
  <si>
    <t xml:space="preserve">TEKUĆE DONACIJE-župa i vjerske udruge</t>
  </si>
  <si>
    <t xml:space="preserve">Župa sv. Ferdinanda</t>
  </si>
  <si>
    <t xml:space="preserve">Bratovština sv. Ferdinanda</t>
  </si>
  <si>
    <t xml:space="preserve">GLAVA 00207: ZDRAVSTVO I SOCIJALNA SKRB</t>
  </si>
  <si>
    <t xml:space="preserve">Program 01: Pomoć obiteljima i kućanstvima</t>
  </si>
  <si>
    <t xml:space="preserve">Funkcijska klasifikacija: 10 - Socijalna zaštita</t>
  </si>
  <si>
    <t xml:space="preserve">Aktivnost A002070101: Pomoć obiteljima</t>
  </si>
  <si>
    <t xml:space="preserve">Sufinanciranje stanovanja</t>
  </si>
  <si>
    <t xml:space="preserve">Ostale naknade građanima i kućanstvima</t>
  </si>
  <si>
    <t xml:space="preserve">Pomoć umirovljenicima </t>
  </si>
  <si>
    <t xml:space="preserve">Sufinanciranje drva za ogrijev obiteljima</t>
  </si>
  <si>
    <t xml:space="preserve">Porodiljne naknade</t>
  </si>
  <si>
    <t xml:space="preserve">Pomoć mladim obiteljima-stambeno zbrinjavanje</t>
  </si>
  <si>
    <t xml:space="preserve">Sufinanciranje prehrane učenika OŠ</t>
  </si>
  <si>
    <t xml:space="preserve">Sufinanciranje odgoja i obrazovanja djece s </t>
  </si>
  <si>
    <t xml:space="preserve">posebnim potrebama te nadarene djece</t>
  </si>
  <si>
    <t xml:space="preserve">Sufinanciranje udžbenika (OŠ)</t>
  </si>
  <si>
    <t xml:space="preserve">OSTALE NAKNADE GRAĐANIMA I KUĆANST.</t>
  </si>
  <si>
    <t xml:space="preserve">Sufinanciranje gerontodomaćice - Mariška</t>
  </si>
  <si>
    <t xml:space="preserve">Aktivnost A002070102: Pokloni djeci za blagdane</t>
  </si>
  <si>
    <t xml:space="preserve">Pokloni djeci za blagdane</t>
  </si>
  <si>
    <t xml:space="preserve">Kapitalni projekt K002070101 : Brižne žene Podravske</t>
  </si>
  <si>
    <t xml:space="preserve">PLAĆE ZA REDOVAN RAD</t>
  </si>
  <si>
    <t xml:space="preserve">Plaće za zaposlene žene</t>
  </si>
  <si>
    <t xml:space="preserve">Dio plaće koordinatora</t>
  </si>
  <si>
    <t xml:space="preserve">Doprinosi za zdravstveno osiguranje koordinatora</t>
  </si>
  <si>
    <t xml:space="preserve">Troškovi prijevoza do korisnika</t>
  </si>
  <si>
    <t xml:space="preserve">Radna odjeća i obuća</t>
  </si>
  <si>
    <t xml:space="preserve">Nabava bicikala</t>
  </si>
  <si>
    <t xml:space="preserve">Program 02: Humanitarna skrb kroz udruge građana</t>
  </si>
  <si>
    <t xml:space="preserve">Aktivnost A002070201:Sufinanciranje udruga i društava</t>
  </si>
  <si>
    <t xml:space="preserve">Tekuće donacije udrugama</t>
  </si>
  <si>
    <t xml:space="preserve">Sufinanciranje rada Crvenog križa</t>
  </si>
  <si>
    <t xml:space="preserve">Akcija Solidarnost na djelu</t>
  </si>
  <si>
    <t xml:space="preserve">Društvo multiple skleroze</t>
  </si>
  <si>
    <t xml:space="preserve">Funkcijska klasifikacija: 07 - Zdravstvo</t>
  </si>
  <si>
    <t xml:space="preserve">Aktivnost A002070202: Sufinanciranje zdravstvenih usluga</t>
  </si>
  <si>
    <t xml:space="preserve">Donacija za TIM 2 </t>
  </si>
  <si>
    <t xml:space="preserve">GLAVA 008: Poticanje razvoja civilnog društva</t>
  </si>
  <si>
    <t xml:space="preserve">Program 01: Djelatnost udruga građana</t>
  </si>
  <si>
    <t xml:space="preserve">Aktivnost A002080101: Sufinanciranje projekata</t>
  </si>
  <si>
    <t xml:space="preserve">Članak 4.</t>
  </si>
  <si>
    <t xml:space="preserve">Izmjene i dopune Plana razvojnih programa za razdoblje 2019. - 2021. godine nalaze se u prilogu i sastavni su dio ovog Proračuna.</t>
  </si>
  <si>
    <t xml:space="preserve">III. ZAVRŠNA ODREDBA</t>
  </si>
  <si>
    <t xml:space="preserve">Članak 5.</t>
  </si>
  <si>
    <t xml:space="preserve">Ove Izmjene i dopune Proračuna  stupaju na snagu prvog dana od dana objave u "Službenom glasniku Koprivničko - križevačke županije".</t>
  </si>
  <si>
    <t xml:space="preserve">OPĆINSKO VIJEĆE </t>
  </si>
  <si>
    <t xml:space="preserve">     OPĆINE FERDINANDOVAC</t>
  </si>
  <si>
    <t xml:space="preserve">OPĆINE FERDINANDOVAC</t>
  </si>
  <si>
    <t xml:space="preserve">KLASA: 400-06/18-01/102</t>
  </si>
  <si>
    <t xml:space="preserve">URBROJ: 2137/15-01-19-4</t>
  </si>
  <si>
    <t xml:space="preserve">Ferdinandovac, 16. prosinca 2019.</t>
  </si>
  <si>
    <t xml:space="preserve">PREDSJEDNIK:</t>
  </si>
  <si>
    <t xml:space="preserve">PREDSJEDNIK</t>
  </si>
  <si>
    <t xml:space="preserve">Vjekoslav Čordašev, prof.</t>
  </si>
  <si>
    <t xml:space="preserve">Milan Kolar</t>
  </si>
  <si>
    <t xml:space="preserve">REPUBLIKA HRVATSKA</t>
  </si>
  <si>
    <t xml:space="preserve">KOPRIVNIČKO - KRIŽEVAČKA ŽUPANIJA</t>
  </si>
  <si>
    <t xml:space="preserve">OPĆINA FERDINANDOVAC</t>
  </si>
  <si>
    <t xml:space="preserve">OPĆINSKO VIJEĆE</t>
  </si>
  <si>
    <t xml:space="preserve">                                                                                                                                     IZMJENE I DOPUNE PLANA RAZVOJNIH PROGRAMA </t>
  </si>
  <si>
    <t xml:space="preserve">                                  ZA RAZDOBLJE OD 2019. DO 2021. GODINE</t>
  </si>
  <si>
    <t xml:space="preserve">Program/
aktivnost</t>
  </si>
  <si>
    <t xml:space="preserve">Naziv programa/aktivnosti</t>
  </si>
  <si>
    <t xml:space="preserve">Plan 2019.</t>
  </si>
  <si>
    <t xml:space="preserve">Projekcija 2020.</t>
  </si>
  <si>
    <t xml:space="preserve">Projekcija 2021.</t>
  </si>
  <si>
    <t xml:space="preserve">Naziv mjere RS</t>
  </si>
  <si>
    <t xml:space="preserve">Cilj Mjere RS</t>
  </si>
  <si>
    <t xml:space="preserve">A002010103</t>
  </si>
  <si>
    <t xml:space="preserve">Izrada projektne i natječajne dokumentacije</t>
  </si>
  <si>
    <t xml:space="preserve">2.1.1. Razvoj i modernizacija prometne infrastrukture</t>
  </si>
  <si>
    <t xml:space="preserve">Poboljšati kvalitetu prometne infrastrukture kroz unaprjeđenje prometnog sustava</t>
  </si>
  <si>
    <t xml:space="preserve">K002030201</t>
  </si>
  <si>
    <t xml:space="preserve">Rekonstrukcija i gradnja nerazvrstanih cesta</t>
  </si>
  <si>
    <t xml:space="preserve">K002030202</t>
  </si>
  <si>
    <t xml:space="preserve">Rekonstrukcija sportskih i rekreacijskih prostora</t>
  </si>
  <si>
    <t xml:space="preserve">3.2.2. Unaprjeđenje društvene infrastrukture i aktivnosti civilnog društva</t>
  </si>
  <si>
    <t xml:space="preserve">Podići razinu kvalitete života kroz poticanje aktivnosti lokalne zajednice ulaganje u društvenu infrastrukturu</t>
  </si>
  <si>
    <t xml:space="preserve">K002030203</t>
  </si>
  <si>
    <t xml:space="preserve">Izgradnja ograde i pješačke staze na mjesnom groblju</t>
  </si>
  <si>
    <t xml:space="preserve">2.1.3.Razvoj i modernizacija komunalne infrastrukture</t>
  </si>
  <si>
    <t xml:space="preserve">Unaprijediti kvalitetu komunalnih usluga</t>
  </si>
  <si>
    <t xml:space="preserve">K002030301</t>
  </si>
  <si>
    <t xml:space="preserve">Izgradnja sekundarnog vodovoda i odvodnje</t>
  </si>
  <si>
    <t xml:space="preserve">K002030401</t>
  </si>
  <si>
    <t xml:space="preserve">2.2.2.Razvoj sustava gospodarenja otpadom</t>
  </si>
  <si>
    <t xml:space="preserve">Unaprijediti sustav gospodarenja otpadom</t>
  </si>
  <si>
    <t xml:space="preserve">K002030402</t>
  </si>
  <si>
    <t xml:space="preserve">Nabava opreme za zaštitu okoliša</t>
  </si>
  <si>
    <t xml:space="preserve">K002030403</t>
  </si>
  <si>
    <t xml:space="preserve">Uređenje drvoreda</t>
  </si>
  <si>
    <t xml:space="preserve">K002030601</t>
  </si>
  <si>
    <t xml:space="preserve">Dodatna ulaganja na građevinskim objektima</t>
  </si>
  <si>
    <t xml:space="preserve">2.2.1.Poticanje energetske učinkovitosti i korištenja obnovljivih izvora energije</t>
  </si>
  <si>
    <t xml:space="preserve">Podići razinu kvalitete života kroz poticanje i promoviranje korištenja OIE te energetske učinkovitost</t>
  </si>
  <si>
    <t xml:space="preserve">K002040102</t>
  </si>
  <si>
    <t xml:space="preserve">Nabava vanjskih igrala</t>
  </si>
  <si>
    <t xml:space="preserve">3.1.1.Unaprjeđenje odgojno-obrazovne infrastrukture i obrazovnih programa</t>
  </si>
  <si>
    <t xml:space="preserve">Poboljšati uvjete rada u odgojno- obrazovnim institucijama</t>
  </si>
  <si>
    <t xml:space="preserve">K002070103</t>
  </si>
  <si>
    <t xml:space="preserve">"Brižne žene Podravske"</t>
  </si>
  <si>
    <t xml:space="preserve">3.1.2. Unaprjeđenje sustava zdravstvene zaštite i socijalne skrbi</t>
  </si>
  <si>
    <t xml:space="preserve">Poboljšati kvalitetu sustava zdravstvene zaštite i socijalne skrbi</t>
  </si>
  <si>
    <t xml:space="preserve">U K U P N O</t>
  </si>
  <si>
    <t xml:space="preserve">UZVORI SREDSTAVA</t>
  </si>
  <si>
    <t xml:space="preserve">Općinski proračun - vlastita sredstva</t>
  </si>
  <si>
    <t xml:space="preserve">Potpore i sufinanciranja</t>
  </si>
  <si>
    <t xml:space="preserve">Ukupno:</t>
  </si>
  <si>
    <t xml:space="preserve">Ovaj Plan razvojnih programa sastavni je dio Proračuna Općine Ferdinandovac za 2019. godinu.</t>
  </si>
  <si>
    <t xml:space="preserve">                                         OPĆINSKO VIJEĆE OPĆINE FERDINANDOVAC</t>
  </si>
  <si>
    <t xml:space="preserve">                  PREDSJEDNIK: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</si>
</sst>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"/>
    <numFmt numFmtId="168" formatCode="@"/>
    <numFmt numFmtId="169" formatCode="#,##0"/>
  </numFmts>
  <fonts count="21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 val="true"/>
      <i val="true"/>
      <sz val="12"/>
      <name val="Arial"/>
      <family val="2"/>
      <charset val="238"/>
    </font>
    <font>
      <i val="true"/>
      <sz val="12"/>
      <name val="Arial"/>
      <family val="2"/>
      <charset val="238"/>
    </font>
    <font>
      <b val="true"/>
      <i val="true"/>
      <sz val="11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11"/>
      <name val="Arial"/>
      <family val="2"/>
      <charset val="238"/>
    </font>
    <font>
      <i val="true"/>
      <sz val="11"/>
      <name val="Arial"/>
      <family val="2"/>
      <charset val="238"/>
    </font>
    <font>
      <b val="true"/>
      <i val="true"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80"/>
        <bgColor rgb="FF800080"/>
      </patternFill>
    </fill>
    <fill>
      <patternFill patternType="solid">
        <fgColor rgb="FF99CCFF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1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10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9" fontId="9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9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1" xfId="2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8" fontId="9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9" fillId="2" borderId="1" xfId="2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o 2" xfId="20" builtinId="53" customBuiltin="true"/>
    <cellStyle name="Obično_List7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87"/>
  <sheetViews>
    <sheetView showFormulas="false" showGridLines="true" showRowColHeaders="true" showZeros="true" rightToLeft="false" tabSelected="false" showOutlineSymbols="true" defaultGridColor="true" view="normal" topLeftCell="A757" colorId="64" zoomScale="100" zoomScaleNormal="100" zoomScalePageLayoutView="100" workbookViewId="0">
      <selection pane="topLeft" activeCell="A783" activeCellId="0" sqref="A783"/>
    </sheetView>
  </sheetViews>
  <sheetFormatPr defaultRowHeight="13.2" zeroHeight="false" outlineLevelRow="0" outlineLevelCol="0"/>
  <cols>
    <col collapsed="false" customWidth="true" hidden="false" outlineLevel="0" max="1" min="1" style="1" width="9.54"/>
    <col collapsed="false" customWidth="true" hidden="false" outlineLevel="0" max="5" min="2" style="1" width="9.09"/>
    <col collapsed="false" customWidth="true" hidden="false" outlineLevel="0" max="6" min="6" style="1" width="5.43"/>
    <col collapsed="false" customWidth="true" hidden="true" outlineLevel="0" max="7" min="7" style="1" width="1.55"/>
    <col collapsed="false" customWidth="true" hidden="true" outlineLevel="0" max="8" min="8" style="1" width="1.32"/>
    <col collapsed="false" customWidth="true" hidden="true" outlineLevel="0" max="9" min="9" style="1" width="2.87"/>
    <col collapsed="false" customWidth="true" hidden="true" outlineLevel="0" max="10" min="10" style="1" width="16.97"/>
    <col collapsed="false" customWidth="true" hidden="true" outlineLevel="0" max="11" min="11" style="1" width="2.1"/>
    <col collapsed="false" customWidth="true" hidden="true" outlineLevel="0" max="12" min="12" style="1" width="2.43"/>
    <col collapsed="false" customWidth="true" hidden="false" outlineLevel="0" max="13" min="13" style="1" width="23.63"/>
    <col collapsed="false" customWidth="true" hidden="false" outlineLevel="0" max="14" min="14" style="2" width="23.41"/>
    <col collapsed="false" customWidth="true" hidden="false" outlineLevel="0" max="15" min="15" style="2" width="20.53"/>
    <col collapsed="false" customWidth="true" hidden="false" outlineLevel="0" max="18" min="16" style="3" width="16.97"/>
    <col collapsed="false" customWidth="true" hidden="false" outlineLevel="0" max="19" min="19" style="0" width="13.64"/>
    <col collapsed="false" customWidth="true" hidden="false" outlineLevel="0" max="1025" min="20" style="0" width="9.05"/>
  </cols>
  <sheetData>
    <row r="1" customFormat="false" ht="13.2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false" ht="13.2" hidden="false" customHeight="false" outlineLevel="0" collapsed="false">
      <c r="A2" s="5" t="s">
        <v>1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</row>
    <row r="3" customFormat="false" ht="13.2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</row>
    <row r="4" s="7" customFormat="true" ht="17.4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="7" customFormat="true" ht="17.4" hidden="false" customHeight="fals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="8" customFormat="true" ht="15.6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="8" customFormat="true" ht="15.6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="11" customFormat="true" ht="13.8" hidden="false" customHeight="false" outlineLevel="0" collapsed="false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="12" customFormat="true" ht="13.2" hidden="false" customHeight="false" outlineLevel="0" collapsed="false">
      <c r="H9" s="13" t="s">
        <v>5</v>
      </c>
    </row>
    <row r="10" s="12" customFormat="true" ht="13.2" hidden="false" customHeight="false" outlineLevel="0" collapsed="false">
      <c r="H10" s="13"/>
      <c r="M10" s="12" t="s">
        <v>6</v>
      </c>
    </row>
    <row r="11" s="12" customFormat="true" ht="13.2" hidden="false" customHeight="false" outlineLevel="0" collapsed="false">
      <c r="H11" s="13"/>
    </row>
    <row r="12" customFormat="false" ht="13.2" hidden="false" customHeight="false" outlineLevel="0" collapsed="false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0"/>
      <c r="K12" s="0"/>
      <c r="L12" s="0"/>
      <c r="M12" s="0"/>
      <c r="N12" s="0"/>
      <c r="O12" s="0"/>
      <c r="P12" s="0"/>
      <c r="Q12" s="0"/>
      <c r="R12" s="0"/>
    </row>
    <row r="13" customFormat="false" ht="13.2" hidden="false" customHeight="false" outlineLevel="0" collapsed="false">
      <c r="A13" s="5" t="s">
        <v>8</v>
      </c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</row>
    <row r="14" customFormat="false" ht="13.2" hidden="false" customHeight="false" outlineLevel="0" collapsed="false">
      <c r="A14" s="5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</row>
    <row r="15" customFormat="false" ht="13.2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</row>
    <row r="16" s="8" customFormat="true" ht="15.6" hidden="false" customHeight="false" outlineLevel="0" collapsed="false">
      <c r="A16" s="8" t="s">
        <v>9</v>
      </c>
      <c r="B16" s="8" t="s">
        <v>10</v>
      </c>
      <c r="H16" s="15" t="s">
        <v>11</v>
      </c>
      <c r="I16" s="15" t="s">
        <v>12</v>
      </c>
      <c r="J16" s="15" t="s">
        <v>13</v>
      </c>
      <c r="M16" s="15" t="s">
        <v>11</v>
      </c>
      <c r="N16" s="15" t="s">
        <v>12</v>
      </c>
      <c r="O16" s="15" t="s">
        <v>13</v>
      </c>
    </row>
    <row r="17" customFormat="false" ht="15.6" hidden="false" customHeight="false" outlineLevel="0" collapsed="false">
      <c r="A17" s="0"/>
      <c r="B17" s="0"/>
      <c r="C17" s="0"/>
      <c r="D17" s="0"/>
      <c r="E17" s="0"/>
      <c r="F17" s="0"/>
      <c r="G17" s="0"/>
      <c r="H17" s="15" t="s">
        <v>14</v>
      </c>
      <c r="I17" s="15" t="s">
        <v>15</v>
      </c>
      <c r="J17" s="15" t="s">
        <v>14</v>
      </c>
      <c r="K17" s="13"/>
      <c r="L17" s="0"/>
      <c r="M17" s="15" t="s">
        <v>16</v>
      </c>
      <c r="N17" s="15" t="s">
        <v>15</v>
      </c>
      <c r="O17" s="15" t="s">
        <v>17</v>
      </c>
      <c r="P17" s="0"/>
      <c r="Q17" s="0"/>
      <c r="R17" s="0"/>
    </row>
    <row r="18" customFormat="false" ht="13.2" hidden="false" customHeight="false" outlineLevel="0" collapsed="false">
      <c r="A18" s="5"/>
      <c r="B18" s="12" t="n">
        <v>6</v>
      </c>
      <c r="C18" s="12" t="s">
        <v>18</v>
      </c>
      <c r="D18" s="12"/>
      <c r="E18" s="12"/>
      <c r="F18" s="12"/>
      <c r="G18" s="16"/>
      <c r="H18" s="17" t="e">
        <f aca="false">#REF!</f>
        <v>#REF!</v>
      </c>
      <c r="I18" s="17" t="e">
        <f aca="false">J18-H18</f>
        <v>#REF!</v>
      </c>
      <c r="J18" s="17" t="e">
        <f aca="false">#REF!</f>
        <v>#REF!</v>
      </c>
      <c r="K18" s="16"/>
      <c r="L18" s="16"/>
      <c r="M18" s="18" t="n">
        <v>16621331</v>
      </c>
      <c r="N18" s="18" t="n">
        <f aca="false">O18-M18</f>
        <v>-9581506</v>
      </c>
      <c r="O18" s="18" t="n">
        <f aca="false">O58</f>
        <v>7039825</v>
      </c>
      <c r="P18" s="16"/>
      <c r="Q18" s="0"/>
      <c r="R18" s="0"/>
    </row>
    <row r="19" customFormat="false" ht="13.2" hidden="false" customHeight="false" outlineLevel="0" collapsed="false">
      <c r="A19" s="5"/>
      <c r="B19" s="12" t="n">
        <v>7</v>
      </c>
      <c r="C19" s="12" t="s">
        <v>19</v>
      </c>
      <c r="D19" s="12"/>
      <c r="E19" s="12"/>
      <c r="F19" s="12"/>
      <c r="G19" s="16"/>
      <c r="H19" s="17" t="e">
        <f aca="false">#REF!</f>
        <v>#REF!</v>
      </c>
      <c r="I19" s="17" t="e">
        <f aca="false">J19-H19</f>
        <v>#REF!</v>
      </c>
      <c r="J19" s="17" t="e">
        <f aca="false">#REF!</f>
        <v>#REF!</v>
      </c>
      <c r="K19" s="16"/>
      <c r="L19" s="16"/>
      <c r="M19" s="18" t="n">
        <v>3000</v>
      </c>
      <c r="N19" s="18" t="n">
        <f aca="false">O19-M19</f>
        <v>500</v>
      </c>
      <c r="O19" s="18" t="n">
        <v>3500</v>
      </c>
      <c r="P19" s="16"/>
      <c r="Q19" s="0"/>
      <c r="R19" s="0"/>
    </row>
    <row r="20" customFormat="false" ht="13.2" hidden="false" customHeight="false" outlineLevel="0" collapsed="false">
      <c r="A20" s="5"/>
      <c r="B20" s="12"/>
      <c r="C20" s="12" t="s">
        <v>20</v>
      </c>
      <c r="D20" s="12"/>
      <c r="E20" s="12"/>
      <c r="F20" s="12"/>
      <c r="G20" s="16"/>
      <c r="H20" s="17"/>
      <c r="I20" s="17"/>
      <c r="J20" s="17"/>
      <c r="K20" s="16"/>
      <c r="L20" s="16"/>
      <c r="M20" s="18"/>
      <c r="N20" s="18"/>
      <c r="O20" s="18"/>
      <c r="P20" s="16"/>
      <c r="Q20" s="0"/>
      <c r="R20" s="0"/>
    </row>
    <row r="21" customFormat="false" ht="13.2" hidden="false" customHeight="false" outlineLevel="0" collapsed="false">
      <c r="A21" s="5"/>
      <c r="B21" s="12" t="n">
        <v>3</v>
      </c>
      <c r="C21" s="12" t="s">
        <v>21</v>
      </c>
      <c r="D21" s="12"/>
      <c r="E21" s="12"/>
      <c r="F21" s="12"/>
      <c r="G21" s="16"/>
      <c r="H21" s="17" t="n">
        <f aca="false">G51</f>
        <v>0</v>
      </c>
      <c r="I21" s="17" t="n">
        <f aca="false">J21-H21</f>
        <v>0</v>
      </c>
      <c r="J21" s="17" t="n">
        <f aca="false">I51</f>
        <v>0</v>
      </c>
      <c r="K21" s="16"/>
      <c r="L21" s="16"/>
      <c r="M21" s="18" t="n">
        <v>4228231</v>
      </c>
      <c r="N21" s="18" t="n">
        <f aca="false">O21-M21</f>
        <v>-179186</v>
      </c>
      <c r="O21" s="18" t="n">
        <f aca="false">O94</f>
        <v>4049045</v>
      </c>
      <c r="P21" s="16"/>
      <c r="Q21" s="0"/>
      <c r="R21" s="0"/>
    </row>
    <row r="22" customFormat="false" ht="13.2" hidden="false" customHeight="false" outlineLevel="0" collapsed="false">
      <c r="A22" s="5"/>
      <c r="B22" s="12" t="n">
        <v>4</v>
      </c>
      <c r="C22" s="12" t="s">
        <v>22</v>
      </c>
      <c r="D22" s="12"/>
      <c r="E22" s="12"/>
      <c r="F22" s="12"/>
      <c r="G22" s="16"/>
      <c r="H22" s="17" t="e">
        <f aca="false">#REF!</f>
        <v>#REF!</v>
      </c>
      <c r="I22" s="17" t="e">
        <f aca="false">J22-H22</f>
        <v>#REF!</v>
      </c>
      <c r="J22" s="17" t="e">
        <f aca="false">#REF!</f>
        <v>#REF!</v>
      </c>
      <c r="K22" s="16"/>
      <c r="L22" s="16"/>
      <c r="M22" s="18" t="n">
        <v>12396100</v>
      </c>
      <c r="N22" s="18" t="n">
        <f aca="false">O22-M22</f>
        <v>-9007200</v>
      </c>
      <c r="O22" s="18" t="n">
        <f aca="false">O122</f>
        <v>3388900</v>
      </c>
      <c r="P22" s="16"/>
      <c r="Q22" s="0"/>
      <c r="R22" s="0"/>
    </row>
    <row r="23" customFormat="false" ht="13.2" hidden="false" customHeight="false" outlineLevel="0" collapsed="false">
      <c r="A23" s="5"/>
      <c r="B23" s="12"/>
      <c r="C23" s="12" t="s">
        <v>20</v>
      </c>
      <c r="D23" s="12"/>
      <c r="E23" s="12"/>
      <c r="F23" s="12"/>
      <c r="G23" s="16"/>
      <c r="H23" s="17"/>
      <c r="I23" s="17"/>
      <c r="J23" s="17"/>
      <c r="K23" s="16"/>
      <c r="L23" s="16"/>
      <c r="M23" s="18"/>
      <c r="N23" s="18"/>
      <c r="O23" s="18"/>
      <c r="P23" s="16"/>
      <c r="Q23" s="0"/>
      <c r="R23" s="0"/>
    </row>
    <row r="24" customFormat="false" ht="13.2" hidden="false" customHeight="false" outlineLevel="0" collapsed="false">
      <c r="A24" s="5"/>
      <c r="B24" s="12"/>
      <c r="C24" s="12"/>
      <c r="D24" s="12"/>
      <c r="E24" s="12"/>
      <c r="F24" s="12"/>
      <c r="G24" s="16"/>
      <c r="H24" s="16"/>
      <c r="I24" s="16"/>
      <c r="J24" s="16"/>
      <c r="K24" s="16"/>
      <c r="L24" s="16"/>
      <c r="M24" s="12"/>
      <c r="N24" s="18"/>
      <c r="O24" s="12"/>
      <c r="P24" s="16"/>
      <c r="Q24" s="0"/>
      <c r="R24" s="0"/>
    </row>
    <row r="25" customFormat="false" ht="13.2" hidden="false" customHeight="false" outlineLevel="0" collapsed="false">
      <c r="A25" s="5"/>
      <c r="B25" s="12"/>
      <c r="C25" s="12" t="s">
        <v>23</v>
      </c>
      <c r="D25" s="12"/>
      <c r="E25" s="12"/>
      <c r="F25" s="12"/>
      <c r="G25" s="16"/>
      <c r="H25" s="17" t="e">
        <f aca="false">H18+H19-H21-H22</f>
        <v>#REF!</v>
      </c>
      <c r="I25" s="17" t="e">
        <f aca="false">J25-H25</f>
        <v>#REF!</v>
      </c>
      <c r="J25" s="17" t="e">
        <f aca="false">J18+J19-J21-J22</f>
        <v>#REF!</v>
      </c>
      <c r="K25" s="16"/>
      <c r="L25" s="16"/>
      <c r="M25" s="18" t="n">
        <f aca="false">M18+M19-M21-M22</f>
        <v>0</v>
      </c>
      <c r="N25" s="18" t="n">
        <f aca="false">O25-M25</f>
        <v>-394620</v>
      </c>
      <c r="O25" s="18" t="n">
        <f aca="false">O18+O19-O21-O22</f>
        <v>-394620</v>
      </c>
      <c r="P25" s="16"/>
      <c r="Q25" s="0"/>
      <c r="R25" s="0"/>
    </row>
    <row r="26" customFormat="false" ht="13.2" hidden="false" customHeight="false" outlineLevel="0" collapsed="false">
      <c r="A26" s="5"/>
      <c r="B26" s="12"/>
      <c r="C26" s="12"/>
      <c r="D26" s="12"/>
      <c r="E26" s="12"/>
      <c r="F26" s="12"/>
      <c r="G26" s="16"/>
      <c r="H26" s="16"/>
      <c r="I26" s="16"/>
      <c r="J26" s="16"/>
      <c r="K26" s="16"/>
      <c r="L26" s="16"/>
      <c r="M26" s="12"/>
      <c r="N26" s="18"/>
      <c r="O26" s="12"/>
      <c r="P26" s="16"/>
      <c r="Q26" s="0"/>
      <c r="R26" s="0"/>
    </row>
    <row r="27" s="8" customFormat="true" ht="15.6" hidden="false" customHeight="false" outlineLevel="0" collapsed="false">
      <c r="A27" s="8" t="s">
        <v>24</v>
      </c>
      <c r="B27" s="8" t="s">
        <v>25</v>
      </c>
      <c r="G27" s="19"/>
      <c r="H27" s="19"/>
      <c r="I27" s="19"/>
      <c r="J27" s="19"/>
      <c r="K27" s="19"/>
      <c r="L27" s="19"/>
      <c r="N27" s="18"/>
      <c r="P27" s="19"/>
    </row>
    <row r="28" customFormat="false" ht="13.2" hidden="false" customHeight="false" outlineLevel="0" collapsed="false">
      <c r="A28" s="5"/>
      <c r="B28" s="12"/>
      <c r="C28" s="12"/>
      <c r="D28" s="12"/>
      <c r="E28" s="12"/>
      <c r="F28" s="12"/>
      <c r="G28" s="16"/>
      <c r="H28" s="16"/>
      <c r="I28" s="16"/>
      <c r="J28" s="16"/>
      <c r="K28" s="16"/>
      <c r="L28" s="16"/>
      <c r="M28" s="12"/>
      <c r="N28" s="18"/>
      <c r="O28" s="12"/>
      <c r="P28" s="16"/>
      <c r="Q28" s="0"/>
      <c r="R28" s="0"/>
    </row>
    <row r="29" customFormat="false" ht="13.2" hidden="false" customHeight="false" outlineLevel="0" collapsed="false">
      <c r="A29" s="5"/>
      <c r="B29" s="12" t="n">
        <v>8</v>
      </c>
      <c r="C29" s="12" t="s">
        <v>26</v>
      </c>
      <c r="D29" s="12"/>
      <c r="E29" s="12"/>
      <c r="F29" s="12"/>
      <c r="G29" s="16"/>
      <c r="H29" s="17" t="n">
        <v>425000</v>
      </c>
      <c r="I29" s="17" t="n">
        <f aca="false">J29-H29</f>
        <v>-105000</v>
      </c>
      <c r="J29" s="17" t="n">
        <v>320000</v>
      </c>
      <c r="K29" s="16"/>
      <c r="L29" s="16"/>
      <c r="M29" s="18" t="n">
        <v>0</v>
      </c>
      <c r="N29" s="18" t="n">
        <f aca="false">O29-M29</f>
        <v>0</v>
      </c>
      <c r="O29" s="18" t="n">
        <v>0</v>
      </c>
      <c r="P29" s="16"/>
      <c r="Q29" s="0"/>
      <c r="R29" s="0"/>
    </row>
    <row r="30" customFormat="false" ht="13.2" hidden="false" customHeight="false" outlineLevel="0" collapsed="false">
      <c r="A30" s="5"/>
      <c r="B30" s="12"/>
      <c r="C30" s="12" t="s">
        <v>27</v>
      </c>
      <c r="D30" s="12"/>
      <c r="E30" s="12"/>
      <c r="F30" s="12"/>
      <c r="G30" s="16"/>
      <c r="H30" s="17"/>
      <c r="I30" s="17"/>
      <c r="J30" s="17"/>
      <c r="K30" s="16"/>
      <c r="L30" s="16"/>
      <c r="M30" s="18"/>
      <c r="N30" s="18"/>
      <c r="O30" s="18"/>
      <c r="P30" s="16"/>
      <c r="Q30" s="0"/>
      <c r="R30" s="0"/>
    </row>
    <row r="31" customFormat="false" ht="13.2" hidden="false" customHeight="false" outlineLevel="0" collapsed="false">
      <c r="A31" s="5"/>
      <c r="B31" s="12" t="n">
        <v>5</v>
      </c>
      <c r="C31" s="12" t="s">
        <v>28</v>
      </c>
      <c r="D31" s="12"/>
      <c r="E31" s="12"/>
      <c r="F31" s="12"/>
      <c r="G31" s="16"/>
      <c r="H31" s="17" t="n">
        <f aca="false">G75</f>
        <v>0</v>
      </c>
      <c r="I31" s="17" t="n">
        <f aca="false">J31-H31</f>
        <v>0</v>
      </c>
      <c r="J31" s="17" t="n">
        <f aca="false">I75</f>
        <v>0</v>
      </c>
      <c r="K31" s="16"/>
      <c r="L31" s="16"/>
      <c r="M31" s="18" t="n">
        <v>0</v>
      </c>
      <c r="N31" s="18" t="n">
        <f aca="false">O31-M31</f>
        <v>0</v>
      </c>
      <c r="O31" s="18" t="n">
        <v>0</v>
      </c>
      <c r="P31" s="16"/>
      <c r="Q31" s="0"/>
      <c r="R31" s="0"/>
    </row>
    <row r="32" customFormat="false" ht="13.2" hidden="false" customHeight="false" outlineLevel="0" collapsed="false">
      <c r="A32" s="5"/>
      <c r="B32" s="12"/>
      <c r="C32" s="12"/>
      <c r="D32" s="12"/>
      <c r="E32" s="12"/>
      <c r="F32" s="12"/>
      <c r="G32" s="16"/>
      <c r="H32" s="16"/>
      <c r="I32" s="16"/>
      <c r="J32" s="16"/>
      <c r="K32" s="16"/>
      <c r="L32" s="16"/>
      <c r="M32" s="12"/>
      <c r="N32" s="18"/>
      <c r="O32" s="12"/>
      <c r="P32" s="16"/>
      <c r="Q32" s="0"/>
      <c r="R32" s="0"/>
    </row>
    <row r="33" customFormat="false" ht="13.2" hidden="false" customHeight="false" outlineLevel="0" collapsed="false">
      <c r="A33" s="5"/>
      <c r="B33" s="12"/>
      <c r="C33" s="12" t="s">
        <v>29</v>
      </c>
      <c r="D33" s="12"/>
      <c r="E33" s="12"/>
      <c r="F33" s="12"/>
      <c r="G33" s="16"/>
      <c r="H33" s="17" t="n">
        <f aca="false">H29-H31</f>
        <v>425000</v>
      </c>
      <c r="I33" s="17" t="n">
        <f aca="false">J33-H33</f>
        <v>-105000</v>
      </c>
      <c r="J33" s="17" t="n">
        <f aca="false">J29-J31</f>
        <v>320000</v>
      </c>
      <c r="K33" s="16"/>
      <c r="L33" s="16"/>
      <c r="M33" s="18" t="n">
        <f aca="false">M29-M31</f>
        <v>0</v>
      </c>
      <c r="N33" s="18" t="n">
        <f aca="false">O33-M33</f>
        <v>0</v>
      </c>
      <c r="O33" s="18" t="n">
        <v>0</v>
      </c>
      <c r="P33" s="16"/>
      <c r="Q33" s="0"/>
      <c r="R33" s="0"/>
    </row>
    <row r="34" customFormat="false" ht="13.2" hidden="false" customHeight="false" outlineLevel="0" collapsed="false">
      <c r="A34" s="5"/>
      <c r="B34" s="12"/>
      <c r="C34" s="12"/>
      <c r="D34" s="12"/>
      <c r="E34" s="12"/>
      <c r="F34" s="12"/>
      <c r="G34" s="16"/>
      <c r="H34" s="16"/>
      <c r="I34" s="16"/>
      <c r="J34" s="16"/>
      <c r="K34" s="16"/>
      <c r="L34" s="16"/>
      <c r="M34" s="12"/>
      <c r="N34" s="18"/>
      <c r="O34" s="12"/>
      <c r="P34" s="16"/>
      <c r="Q34" s="0"/>
      <c r="R34" s="0"/>
    </row>
    <row r="35" s="8" customFormat="true" ht="15.6" hidden="false" customHeight="false" outlineLevel="0" collapsed="false">
      <c r="A35" s="8" t="s">
        <v>30</v>
      </c>
      <c r="B35" s="8" t="s">
        <v>31</v>
      </c>
      <c r="G35" s="19"/>
      <c r="H35" s="19"/>
      <c r="I35" s="19"/>
      <c r="J35" s="19"/>
      <c r="K35" s="19"/>
      <c r="L35" s="19"/>
      <c r="N35" s="18"/>
      <c r="P35" s="19"/>
    </row>
    <row r="36" customFormat="false" ht="13.2" hidden="false" customHeight="false" outlineLevel="0" collapsed="false">
      <c r="A36" s="5"/>
      <c r="B36" s="12"/>
      <c r="C36" s="12"/>
      <c r="D36" s="12"/>
      <c r="E36" s="12"/>
      <c r="F36" s="12"/>
      <c r="G36" s="16"/>
      <c r="H36" s="16"/>
      <c r="I36" s="16"/>
      <c r="J36" s="16"/>
      <c r="K36" s="16"/>
      <c r="L36" s="16"/>
      <c r="M36" s="12"/>
      <c r="N36" s="18"/>
      <c r="O36" s="12"/>
      <c r="P36" s="16"/>
      <c r="Q36" s="0"/>
      <c r="R36" s="0"/>
    </row>
    <row r="37" s="12" customFormat="true" ht="13.2" hidden="false" customHeight="false" outlineLevel="0" collapsed="false">
      <c r="A37" s="5"/>
      <c r="B37" s="12" t="s">
        <v>32</v>
      </c>
      <c r="G37" s="16"/>
      <c r="H37" s="17" t="e">
        <f aca="false">H25+H33</f>
        <v>#REF!</v>
      </c>
      <c r="I37" s="17" t="e">
        <f aca="false">J37-H37</f>
        <v>#REF!</v>
      </c>
      <c r="J37" s="17" t="e">
        <f aca="false">J25+J33</f>
        <v>#REF!</v>
      </c>
      <c r="K37" s="16"/>
      <c r="L37" s="16"/>
      <c r="M37" s="18" t="n">
        <f aca="false">M25+M33</f>
        <v>0</v>
      </c>
      <c r="N37" s="18" t="n">
        <f aca="false">O37-M37</f>
        <v>-394620</v>
      </c>
      <c r="O37" s="18" t="n">
        <f aca="false">O25-O33</f>
        <v>-394620</v>
      </c>
      <c r="P37" s="16"/>
    </row>
    <row r="38" s="12" customFormat="true" ht="13.2" hidden="false" customHeight="false" outlineLevel="0" collapsed="false">
      <c r="B38" s="12" t="s">
        <v>33</v>
      </c>
      <c r="G38" s="16"/>
      <c r="H38" s="16"/>
      <c r="I38" s="16"/>
      <c r="J38" s="16"/>
      <c r="K38" s="16"/>
      <c r="L38" s="16"/>
      <c r="M38" s="16"/>
      <c r="N38" s="18" t="n">
        <f aca="false">O38-M38</f>
        <v>0</v>
      </c>
      <c r="O38" s="16"/>
      <c r="P38" s="16"/>
    </row>
    <row r="39" s="5" customFormat="true" ht="13.2" hidden="false" customHeight="false" outlineLevel="0" collapsed="false">
      <c r="B39" s="12" t="s">
        <v>34</v>
      </c>
      <c r="G39" s="20"/>
      <c r="H39" s="20"/>
      <c r="I39" s="20"/>
      <c r="J39" s="20"/>
      <c r="K39" s="20"/>
      <c r="L39" s="20"/>
      <c r="M39" s="20"/>
      <c r="N39" s="18" t="n">
        <f aca="false">O39-M39</f>
        <v>0</v>
      </c>
      <c r="O39" s="20"/>
      <c r="P39" s="20"/>
    </row>
    <row r="40" s="5" customFormat="true" ht="13.2" hidden="false" customHeight="false" outlineLevel="0" collapsed="false">
      <c r="B40" s="12" t="s">
        <v>35</v>
      </c>
      <c r="M40" s="18" t="n">
        <v>0</v>
      </c>
      <c r="N40" s="18" t="n">
        <f aca="false">O40-M40</f>
        <v>394620</v>
      </c>
      <c r="O40" s="18" t="n">
        <v>394620</v>
      </c>
    </row>
    <row r="41" customFormat="false" ht="15.6" hidden="false" customHeight="false" outlineLevel="0" collapsed="false">
      <c r="A41" s="0"/>
      <c r="B41" s="8"/>
      <c r="C41" s="0"/>
      <c r="D41" s="0"/>
      <c r="E41" s="0"/>
      <c r="F41" s="0"/>
      <c r="G41" s="0"/>
      <c r="H41" s="0"/>
      <c r="I41" s="0"/>
      <c r="J41" s="0"/>
      <c r="K41" s="0"/>
      <c r="L41" s="0"/>
      <c r="M41" s="21"/>
      <c r="N41" s="21"/>
      <c r="O41" s="21"/>
      <c r="P41" s="0"/>
      <c r="Q41" s="0"/>
      <c r="R41" s="0"/>
    </row>
    <row r="42" customFormat="false" ht="15.6" hidden="false" customHeight="false" outlineLevel="0" collapsed="false">
      <c r="A42" s="8" t="s">
        <v>36</v>
      </c>
      <c r="B42" s="8" t="s">
        <v>37</v>
      </c>
      <c r="C42" s="0"/>
      <c r="D42" s="0"/>
      <c r="E42" s="0"/>
      <c r="F42" s="0"/>
      <c r="G42" s="0"/>
      <c r="H42" s="0"/>
      <c r="I42" s="0"/>
      <c r="J42" s="0"/>
      <c r="K42" s="0"/>
      <c r="L42" s="0"/>
      <c r="M42" s="18" t="n">
        <v>0</v>
      </c>
      <c r="N42" s="18" t="n">
        <v>0</v>
      </c>
      <c r="O42" s="18" t="n">
        <v>0</v>
      </c>
      <c r="P42" s="0"/>
      <c r="Q42" s="0"/>
      <c r="R42" s="0"/>
    </row>
    <row r="43" customFormat="false" ht="13.2" hidden="false" customHeight="false" outlineLevel="0" collapsed="false">
      <c r="A43" s="0"/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</row>
    <row r="44" s="5" customFormat="true" ht="13.2" hidden="false" customHeight="false" outlineLevel="0" collapsed="false">
      <c r="B44" s="12" t="s">
        <v>38</v>
      </c>
    </row>
    <row r="45" s="5" customFormat="true" ht="13.2" hidden="false" customHeight="false" outlineLevel="0" collapsed="false">
      <c r="B45" s="12"/>
    </row>
    <row r="46" s="22" customFormat="true" ht="13.2" hidden="false" customHeight="false" outlineLevel="0" collapsed="false">
      <c r="H46" s="22" t="s">
        <v>39</v>
      </c>
      <c r="M46" s="22" t="s">
        <v>39</v>
      </c>
    </row>
    <row r="47" s="13" customFormat="true" ht="13.2" hidden="false" customHeight="false" outlineLevel="0" collapsed="false"/>
    <row r="48" s="5" customFormat="true" ht="13.2" hidden="false" customHeight="false" outlineLevel="0" collapsed="false">
      <c r="A48" s="5" t="s">
        <v>40</v>
      </c>
    </row>
    <row r="49" s="5" customFormat="true" ht="13.2" hidden="false" customHeight="false" outlineLevel="0" collapsed="false">
      <c r="A49" s="5" t="s">
        <v>41</v>
      </c>
    </row>
    <row r="51" s="8" customFormat="true" ht="15.6" hidden="false" customHeight="false" outlineLevel="0" collapsed="false">
      <c r="A51" s="23" t="s">
        <v>42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4"/>
      <c r="P51" s="25"/>
      <c r="Q51" s="25"/>
      <c r="R51" s="25"/>
    </row>
    <row r="52" s="8" customFormat="true" ht="15.6" hidden="false" customHeight="false" outlineLevel="0" collapsed="false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4"/>
      <c r="P52" s="25"/>
      <c r="Q52" s="25"/>
      <c r="R52" s="25"/>
    </row>
    <row r="53" s="8" customFormat="true" ht="15.6" hidden="false" customHeight="false" outlineLevel="0" collapsed="false">
      <c r="A53" s="23" t="s">
        <v>18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4"/>
      <c r="P53" s="25"/>
      <c r="Q53" s="25"/>
      <c r="R53" s="25"/>
    </row>
    <row r="55" s="11" customFormat="true" ht="27.6" hidden="false" customHeight="false" outlineLevel="0" collapsed="false">
      <c r="A55" s="26" t="s">
        <v>43</v>
      </c>
      <c r="B55" s="27" t="s">
        <v>44</v>
      </c>
      <c r="C55" s="27"/>
      <c r="D55" s="27"/>
      <c r="E55" s="27"/>
      <c r="F55" s="27"/>
      <c r="G55" s="27"/>
      <c r="H55" s="28"/>
      <c r="I55" s="27"/>
      <c r="J55" s="28"/>
      <c r="K55" s="27"/>
      <c r="L55" s="28"/>
      <c r="M55" s="29" t="s">
        <v>45</v>
      </c>
      <c r="N55" s="30" t="s">
        <v>46</v>
      </c>
      <c r="O55" s="31" t="s">
        <v>47</v>
      </c>
      <c r="P55" s="31"/>
      <c r="Q55" s="31"/>
    </row>
    <row r="56" customFormat="false" ht="13.2" hidden="false" customHeight="false" outlineLevel="0" collapsed="false">
      <c r="G56" s="32"/>
      <c r="I56" s="32"/>
      <c r="K56" s="32"/>
      <c r="M56" s="33"/>
      <c r="N56" s="34"/>
      <c r="O56" s="35"/>
      <c r="P56" s="35"/>
      <c r="Q56" s="35"/>
      <c r="R56" s="0"/>
    </row>
    <row r="57" s="39" customFormat="true" ht="15.6" hidden="false" customHeight="false" outlineLevel="0" collapsed="false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2"/>
      <c r="N57" s="37"/>
      <c r="O57" s="38"/>
      <c r="P57" s="38"/>
      <c r="Q57" s="38"/>
    </row>
    <row r="58" s="11" customFormat="true" ht="13.8" hidden="false" customHeight="false" outlineLevel="0" collapsed="false">
      <c r="A58" s="28" t="n">
        <v>6</v>
      </c>
      <c r="B58" s="28" t="s">
        <v>48</v>
      </c>
      <c r="C58" s="28"/>
      <c r="D58" s="28"/>
      <c r="E58" s="28"/>
      <c r="F58" s="28"/>
      <c r="G58" s="40"/>
      <c r="H58" s="28"/>
      <c r="I58" s="40"/>
      <c r="J58" s="28"/>
      <c r="K58" s="40"/>
      <c r="L58" s="28"/>
      <c r="M58" s="40" t="n">
        <f aca="false">M59+M64+M69+M73+M77</f>
        <v>16621331</v>
      </c>
      <c r="N58" s="40" t="n">
        <f aca="false">O58-M58</f>
        <v>-9581506</v>
      </c>
      <c r="O58" s="40" t="n">
        <f aca="false">SUM(O59,O64,O69,O73,O77)</f>
        <v>7039825</v>
      </c>
      <c r="P58" s="40"/>
      <c r="Q58" s="40"/>
    </row>
    <row r="59" s="11" customFormat="true" ht="13.8" hidden="false" customHeight="false" outlineLevel="0" collapsed="false">
      <c r="A59" s="28" t="n">
        <v>61</v>
      </c>
      <c r="B59" s="28" t="s">
        <v>49</v>
      </c>
      <c r="C59" s="28"/>
      <c r="D59" s="28"/>
      <c r="E59" s="28"/>
      <c r="F59" s="28"/>
      <c r="G59" s="40"/>
      <c r="H59" s="28"/>
      <c r="I59" s="40"/>
      <c r="J59" s="28"/>
      <c r="K59" s="40"/>
      <c r="L59" s="28"/>
      <c r="M59" s="40" t="n">
        <f aca="false">SUM(M60,M61,M62)</f>
        <v>2869000</v>
      </c>
      <c r="N59" s="40" t="n">
        <f aca="false">O59-M59</f>
        <v>269500</v>
      </c>
      <c r="O59" s="40" t="n">
        <f aca="false">SUM(O60,O61,O62)</f>
        <v>3138500</v>
      </c>
      <c r="P59" s="40"/>
      <c r="Q59" s="40"/>
    </row>
    <row r="60" s="12" customFormat="true" ht="13.8" hidden="false" customHeight="false" outlineLevel="0" collapsed="false">
      <c r="A60" s="41" t="n">
        <v>611</v>
      </c>
      <c r="B60" s="41" t="s">
        <v>50</v>
      </c>
      <c r="C60" s="41"/>
      <c r="D60" s="41"/>
      <c r="E60" s="41"/>
      <c r="F60" s="41"/>
      <c r="G60" s="42"/>
      <c r="H60" s="41"/>
      <c r="I60" s="42"/>
      <c r="J60" s="41"/>
      <c r="K60" s="40"/>
      <c r="L60" s="41"/>
      <c r="M60" s="42" t="n">
        <v>2800000</v>
      </c>
      <c r="N60" s="42" t="n">
        <f aca="false">O60-M60</f>
        <v>250000</v>
      </c>
      <c r="O60" s="42" t="n">
        <v>3050000</v>
      </c>
      <c r="P60" s="42"/>
      <c r="Q60" s="42"/>
    </row>
    <row r="61" s="12" customFormat="true" ht="13.8" hidden="false" customHeight="false" outlineLevel="0" collapsed="false">
      <c r="A61" s="41" t="n">
        <v>613</v>
      </c>
      <c r="B61" s="41" t="s">
        <v>51</v>
      </c>
      <c r="C61" s="41"/>
      <c r="D61" s="41"/>
      <c r="E61" s="41"/>
      <c r="F61" s="41"/>
      <c r="G61" s="42"/>
      <c r="H61" s="41"/>
      <c r="I61" s="42"/>
      <c r="J61" s="41"/>
      <c r="K61" s="40"/>
      <c r="L61" s="41"/>
      <c r="M61" s="42" t="n">
        <v>56000</v>
      </c>
      <c r="N61" s="42" t="n">
        <f aca="false">O61-M61</f>
        <v>22500</v>
      </c>
      <c r="O61" s="42" t="n">
        <v>78500</v>
      </c>
      <c r="P61" s="42"/>
      <c r="Q61" s="42"/>
    </row>
    <row r="62" s="12" customFormat="true" ht="13.8" hidden="false" customHeight="false" outlineLevel="0" collapsed="false">
      <c r="A62" s="41" t="n">
        <v>614</v>
      </c>
      <c r="B62" s="41" t="s">
        <v>52</v>
      </c>
      <c r="C62" s="41"/>
      <c r="D62" s="41"/>
      <c r="E62" s="41"/>
      <c r="F62" s="41"/>
      <c r="G62" s="42"/>
      <c r="H62" s="41"/>
      <c r="I62" s="42"/>
      <c r="J62" s="41"/>
      <c r="K62" s="40"/>
      <c r="L62" s="41"/>
      <c r="M62" s="42" t="n">
        <v>13000</v>
      </c>
      <c r="N62" s="42" t="n">
        <f aca="false">O62-M62</f>
        <v>-3000</v>
      </c>
      <c r="O62" s="42" t="n">
        <v>10000</v>
      </c>
      <c r="P62" s="42"/>
      <c r="Q62" s="42"/>
    </row>
    <row r="63" customFormat="false" ht="13.8" hidden="false" customHeight="false" outlineLevel="0" collapsed="false">
      <c r="K63" s="40"/>
      <c r="O63" s="43"/>
      <c r="P63" s="43"/>
      <c r="Q63" s="43"/>
      <c r="R63" s="0"/>
    </row>
    <row r="64" s="11" customFormat="true" ht="13.8" hidden="false" customHeight="false" outlineLevel="0" collapsed="false">
      <c r="A64" s="28" t="n">
        <v>63</v>
      </c>
      <c r="B64" s="28" t="s">
        <v>53</v>
      </c>
      <c r="C64" s="28"/>
      <c r="D64" s="28"/>
      <c r="E64" s="28"/>
      <c r="F64" s="28"/>
      <c r="G64" s="40"/>
      <c r="H64" s="28"/>
      <c r="I64" s="40"/>
      <c r="J64" s="28"/>
      <c r="K64" s="40"/>
      <c r="L64" s="28"/>
      <c r="M64" s="40" t="n">
        <f aca="false">SUM(M65:M68)</f>
        <v>12113500</v>
      </c>
      <c r="N64" s="40" t="n">
        <f aca="false">O64-M64</f>
        <v>-9815275</v>
      </c>
      <c r="O64" s="40" t="n">
        <f aca="false">SUM(O65:O68)</f>
        <v>2298225</v>
      </c>
      <c r="P64" s="40"/>
      <c r="Q64" s="40"/>
    </row>
    <row r="65" s="12" customFormat="true" ht="13.8" hidden="false" customHeight="false" outlineLevel="0" collapsed="false">
      <c r="A65" s="41" t="n">
        <v>633</v>
      </c>
      <c r="B65" s="41" t="s">
        <v>54</v>
      </c>
      <c r="C65" s="41"/>
      <c r="D65" s="41"/>
      <c r="E65" s="41"/>
      <c r="F65" s="41"/>
      <c r="G65" s="42"/>
      <c r="H65" s="41"/>
      <c r="I65" s="42"/>
      <c r="J65" s="41"/>
      <c r="K65" s="40"/>
      <c r="L65" s="41"/>
      <c r="M65" s="42" t="n">
        <v>2736500</v>
      </c>
      <c r="N65" s="42" t="n">
        <f aca="false">O65-M65</f>
        <v>-1778075</v>
      </c>
      <c r="O65" s="42" t="n">
        <v>958425</v>
      </c>
      <c r="P65" s="42"/>
      <c r="Q65" s="42"/>
    </row>
    <row r="66" s="12" customFormat="true" ht="13.8" hidden="false" customHeight="false" outlineLevel="0" collapsed="false">
      <c r="A66" s="41" t="n">
        <v>634</v>
      </c>
      <c r="B66" s="41" t="s">
        <v>55</v>
      </c>
      <c r="C66" s="41"/>
      <c r="D66" s="41"/>
      <c r="E66" s="41"/>
      <c r="F66" s="41"/>
      <c r="G66" s="42"/>
      <c r="H66" s="41"/>
      <c r="I66" s="42"/>
      <c r="J66" s="41"/>
      <c r="K66" s="40"/>
      <c r="L66" s="41"/>
      <c r="M66" s="42" t="n">
        <v>15000</v>
      </c>
      <c r="N66" s="42" t="n">
        <f aca="false">O66-M66</f>
        <v>-12200</v>
      </c>
      <c r="O66" s="42" t="n">
        <v>2800</v>
      </c>
      <c r="P66" s="42"/>
      <c r="Q66" s="42"/>
    </row>
    <row r="67" s="12" customFormat="true" ht="13.8" hidden="false" customHeight="false" outlineLevel="0" collapsed="false">
      <c r="A67" s="41" t="n">
        <v>635</v>
      </c>
      <c r="B67" s="41" t="s">
        <v>56</v>
      </c>
      <c r="C67" s="44"/>
      <c r="D67" s="41"/>
      <c r="E67" s="41"/>
      <c r="F67" s="41"/>
      <c r="G67" s="42"/>
      <c r="H67" s="41"/>
      <c r="I67" s="42"/>
      <c r="J67" s="41"/>
      <c r="K67" s="40"/>
      <c r="L67" s="41"/>
      <c r="M67" s="42" t="n">
        <v>100000</v>
      </c>
      <c r="N67" s="42" t="n">
        <f aca="false">O67-M67</f>
        <v>0</v>
      </c>
      <c r="O67" s="42" t="n">
        <v>100000</v>
      </c>
      <c r="P67" s="42"/>
      <c r="Q67" s="42"/>
    </row>
    <row r="68" s="12" customFormat="true" ht="13.8" hidden="false" customHeight="false" outlineLevel="0" collapsed="false">
      <c r="A68" s="41" t="n">
        <v>638</v>
      </c>
      <c r="B68" s="41" t="s">
        <v>57</v>
      </c>
      <c r="C68" s="44"/>
      <c r="D68" s="41"/>
      <c r="E68" s="41"/>
      <c r="F68" s="41"/>
      <c r="G68" s="42"/>
      <c r="H68" s="41"/>
      <c r="I68" s="42"/>
      <c r="J68" s="41"/>
      <c r="K68" s="40"/>
      <c r="L68" s="41"/>
      <c r="M68" s="42" t="n">
        <v>9262000</v>
      </c>
      <c r="N68" s="42" t="n">
        <f aca="false">O68-M68</f>
        <v>-8025000</v>
      </c>
      <c r="O68" s="42" t="n">
        <v>1237000</v>
      </c>
      <c r="P68" s="42"/>
      <c r="Q68" s="42"/>
    </row>
    <row r="69" s="11" customFormat="true" ht="13.8" hidden="false" customHeight="false" outlineLevel="0" collapsed="false">
      <c r="A69" s="28" t="n">
        <v>64</v>
      </c>
      <c r="B69" s="28" t="s">
        <v>58</v>
      </c>
      <c r="C69" s="28"/>
      <c r="D69" s="28"/>
      <c r="E69" s="28"/>
      <c r="F69" s="28"/>
      <c r="G69" s="40"/>
      <c r="H69" s="28"/>
      <c r="I69" s="40"/>
      <c r="J69" s="28"/>
      <c r="K69" s="40"/>
      <c r="L69" s="28"/>
      <c r="M69" s="40" t="n">
        <f aca="false">SUM(M70,M71)</f>
        <v>1003631</v>
      </c>
      <c r="N69" s="40" t="n">
        <f aca="false">O69-M69</f>
        <v>-100231</v>
      </c>
      <c r="O69" s="40" t="n">
        <v>903400</v>
      </c>
      <c r="P69" s="40"/>
      <c r="Q69" s="40"/>
    </row>
    <row r="70" s="12" customFormat="true" ht="13.8" hidden="false" customHeight="false" outlineLevel="0" collapsed="false">
      <c r="A70" s="41" t="n">
        <v>641</v>
      </c>
      <c r="B70" s="41" t="s">
        <v>59</v>
      </c>
      <c r="C70" s="41"/>
      <c r="D70" s="41"/>
      <c r="E70" s="41"/>
      <c r="F70" s="41"/>
      <c r="G70" s="42"/>
      <c r="H70" s="41"/>
      <c r="I70" s="42"/>
      <c r="J70" s="41"/>
      <c r="K70" s="40"/>
      <c r="L70" s="41"/>
      <c r="M70" s="42" t="n">
        <v>200</v>
      </c>
      <c r="N70" s="42" t="n">
        <f aca="false">O70-M70</f>
        <v>0</v>
      </c>
      <c r="O70" s="42" t="n">
        <v>200</v>
      </c>
      <c r="P70" s="42"/>
      <c r="Q70" s="42"/>
    </row>
    <row r="71" s="12" customFormat="true" ht="13.8" hidden="false" customHeight="false" outlineLevel="0" collapsed="false">
      <c r="A71" s="41" t="n">
        <v>642</v>
      </c>
      <c r="B71" s="41" t="s">
        <v>60</v>
      </c>
      <c r="C71" s="41"/>
      <c r="D71" s="41"/>
      <c r="E71" s="41"/>
      <c r="F71" s="41"/>
      <c r="G71" s="42"/>
      <c r="H71" s="41"/>
      <c r="I71" s="42"/>
      <c r="J71" s="41"/>
      <c r="K71" s="40"/>
      <c r="L71" s="41"/>
      <c r="M71" s="42" t="n">
        <v>1003431</v>
      </c>
      <c r="N71" s="42" t="n">
        <f aca="false">O71-M71</f>
        <v>-100231</v>
      </c>
      <c r="O71" s="42" t="n">
        <v>903200</v>
      </c>
      <c r="P71" s="42"/>
      <c r="Q71" s="42"/>
    </row>
    <row r="72" customFormat="false" ht="13.8" hidden="false" customHeight="false" outlineLevel="0" collapsed="false">
      <c r="K72" s="40"/>
      <c r="N72" s="42"/>
      <c r="O72" s="43"/>
      <c r="P72" s="43"/>
      <c r="Q72" s="43"/>
      <c r="R72" s="0"/>
    </row>
    <row r="73" s="11" customFormat="true" ht="13.8" hidden="false" customHeight="false" outlineLevel="0" collapsed="false">
      <c r="A73" s="28" t="n">
        <v>65</v>
      </c>
      <c r="B73" s="28" t="s">
        <v>61</v>
      </c>
      <c r="C73" s="28"/>
      <c r="D73" s="28"/>
      <c r="E73" s="28"/>
      <c r="F73" s="28"/>
      <c r="G73" s="40"/>
      <c r="H73" s="28"/>
      <c r="I73" s="40"/>
      <c r="J73" s="28"/>
      <c r="K73" s="40"/>
      <c r="L73" s="28"/>
      <c r="M73" s="40" t="n">
        <f aca="false">SUM(M74:M76)</f>
        <v>632200</v>
      </c>
      <c r="N73" s="42" t="n">
        <f aca="false">O73-M73</f>
        <v>64500</v>
      </c>
      <c r="O73" s="40" t="n">
        <f aca="false">SUM(O74:O76)</f>
        <v>696700</v>
      </c>
      <c r="P73" s="40"/>
      <c r="Q73" s="40"/>
    </row>
    <row r="74" s="12" customFormat="true" ht="13.8" hidden="false" customHeight="false" outlineLevel="0" collapsed="false">
      <c r="A74" s="41" t="n">
        <v>651</v>
      </c>
      <c r="B74" s="41" t="s">
        <v>62</v>
      </c>
      <c r="C74" s="41"/>
      <c r="D74" s="41"/>
      <c r="E74" s="41"/>
      <c r="F74" s="41"/>
      <c r="G74" s="42"/>
      <c r="H74" s="41"/>
      <c r="I74" s="42"/>
      <c r="J74" s="41"/>
      <c r="K74" s="40"/>
      <c r="L74" s="41"/>
      <c r="M74" s="42" t="n">
        <v>90200</v>
      </c>
      <c r="N74" s="40" t="n">
        <f aca="false">O74-M74</f>
        <v>0</v>
      </c>
      <c r="O74" s="42" t="n">
        <v>90200</v>
      </c>
      <c r="P74" s="42"/>
      <c r="Q74" s="42"/>
    </row>
    <row r="75" s="12" customFormat="true" ht="13.8" hidden="false" customHeight="false" outlineLevel="0" collapsed="false">
      <c r="A75" s="41" t="n">
        <v>652</v>
      </c>
      <c r="B75" s="41" t="s">
        <v>61</v>
      </c>
      <c r="C75" s="41"/>
      <c r="D75" s="41"/>
      <c r="E75" s="41"/>
      <c r="F75" s="41"/>
      <c r="G75" s="42"/>
      <c r="H75" s="41"/>
      <c r="I75" s="42"/>
      <c r="J75" s="41"/>
      <c r="K75" s="40"/>
      <c r="L75" s="41"/>
      <c r="M75" s="42" t="n">
        <v>402000</v>
      </c>
      <c r="N75" s="42" t="n">
        <f aca="false">O75-M75</f>
        <v>63500</v>
      </c>
      <c r="O75" s="42" t="n">
        <v>465500</v>
      </c>
      <c r="P75" s="42"/>
      <c r="Q75" s="42"/>
    </row>
    <row r="76" s="12" customFormat="true" ht="13.8" hidden="false" customHeight="false" outlineLevel="0" collapsed="false">
      <c r="A76" s="41" t="n">
        <v>653</v>
      </c>
      <c r="B76" s="41" t="s">
        <v>63</v>
      </c>
      <c r="C76" s="41"/>
      <c r="D76" s="41"/>
      <c r="E76" s="41"/>
      <c r="F76" s="41"/>
      <c r="G76" s="42"/>
      <c r="H76" s="41"/>
      <c r="I76" s="42"/>
      <c r="J76" s="41"/>
      <c r="K76" s="40"/>
      <c r="L76" s="41"/>
      <c r="M76" s="42" t="n">
        <v>140000</v>
      </c>
      <c r="N76" s="42" t="n">
        <f aca="false">O76-M76</f>
        <v>1000</v>
      </c>
      <c r="O76" s="42" t="n">
        <v>141000</v>
      </c>
      <c r="P76" s="42"/>
      <c r="Q76" s="42"/>
    </row>
    <row r="77" s="11" customFormat="true" ht="13.8" hidden="false" customHeight="false" outlineLevel="0" collapsed="false">
      <c r="A77" s="28" t="n">
        <v>66</v>
      </c>
      <c r="B77" s="28" t="s">
        <v>64</v>
      </c>
      <c r="C77" s="28"/>
      <c r="D77" s="28"/>
      <c r="E77" s="28"/>
      <c r="F77" s="28"/>
      <c r="G77" s="40"/>
      <c r="H77" s="28"/>
      <c r="I77" s="40"/>
      <c r="J77" s="28"/>
      <c r="K77" s="40"/>
      <c r="L77" s="28"/>
      <c r="M77" s="40" t="n">
        <f aca="false">M78</f>
        <v>3000</v>
      </c>
      <c r="N77" s="40" t="n">
        <f aca="false">O77-M77</f>
        <v>0</v>
      </c>
      <c r="O77" s="40" t="n">
        <f aca="false">O78</f>
        <v>3000</v>
      </c>
      <c r="P77" s="40"/>
      <c r="Q77" s="40"/>
    </row>
    <row r="78" s="12" customFormat="true" ht="13.8" hidden="false" customHeight="false" outlineLevel="0" collapsed="false">
      <c r="A78" s="41" t="n">
        <v>661</v>
      </c>
      <c r="B78" s="41" t="s">
        <v>64</v>
      </c>
      <c r="C78" s="41"/>
      <c r="D78" s="41"/>
      <c r="E78" s="41"/>
      <c r="F78" s="41"/>
      <c r="G78" s="42"/>
      <c r="H78" s="41"/>
      <c r="I78" s="42"/>
      <c r="J78" s="41"/>
      <c r="K78" s="40"/>
      <c r="L78" s="41"/>
      <c r="M78" s="42" t="n">
        <v>3000</v>
      </c>
      <c r="N78" s="42" t="n">
        <f aca="false">O78-M78</f>
        <v>0</v>
      </c>
      <c r="O78" s="42" t="n">
        <v>3000</v>
      </c>
      <c r="P78" s="42"/>
      <c r="Q78" s="42"/>
    </row>
    <row r="79" customFormat="false" ht="13.8" hidden="false" customHeight="false" outlineLevel="0" collapsed="false">
      <c r="K79" s="40"/>
      <c r="N79" s="42"/>
      <c r="O79" s="43"/>
      <c r="P79" s="43"/>
      <c r="Q79" s="43"/>
      <c r="R79" s="0"/>
    </row>
    <row r="80" customFormat="false" ht="13.8" hidden="false" customHeight="false" outlineLevel="0" collapsed="false">
      <c r="K80" s="40"/>
      <c r="N80" s="42"/>
      <c r="O80" s="43"/>
      <c r="P80" s="43"/>
      <c r="Q80" s="43"/>
      <c r="R80" s="0"/>
    </row>
    <row r="81" s="8" customFormat="true" ht="15.6" hidden="false" customHeight="false" outlineLevel="0" collapsed="false">
      <c r="A81" s="23" t="n">
        <v>7</v>
      </c>
      <c r="B81" s="23" t="s">
        <v>65</v>
      </c>
      <c r="C81" s="23"/>
      <c r="D81" s="23"/>
      <c r="E81" s="23"/>
      <c r="F81" s="23"/>
      <c r="G81" s="24"/>
      <c r="H81" s="23"/>
      <c r="I81" s="24"/>
      <c r="J81" s="23"/>
      <c r="K81" s="40"/>
      <c r="L81" s="23"/>
      <c r="M81" s="24" t="n">
        <f aca="false">M82</f>
        <v>3000</v>
      </c>
      <c r="N81" s="42" t="n">
        <f aca="false">O81-M81</f>
        <v>500</v>
      </c>
      <c r="O81" s="24" t="n">
        <f aca="false">O82</f>
        <v>3500</v>
      </c>
      <c r="P81" s="24"/>
      <c r="Q81" s="24"/>
    </row>
    <row r="82" s="11" customFormat="true" ht="13.8" hidden="false" customHeight="false" outlineLevel="0" collapsed="false">
      <c r="A82" s="28" t="n">
        <v>72</v>
      </c>
      <c r="B82" s="28" t="s">
        <v>66</v>
      </c>
      <c r="C82" s="28"/>
      <c r="D82" s="28"/>
      <c r="E82" s="28"/>
      <c r="F82" s="28"/>
      <c r="G82" s="40"/>
      <c r="H82" s="28"/>
      <c r="I82" s="40"/>
      <c r="J82" s="28"/>
      <c r="K82" s="40"/>
      <c r="L82" s="28"/>
      <c r="M82" s="40" t="n">
        <f aca="false">M83</f>
        <v>3000</v>
      </c>
      <c r="N82" s="42" t="n">
        <f aca="false">O82-M82</f>
        <v>500</v>
      </c>
      <c r="O82" s="40" t="n">
        <f aca="false">O83</f>
        <v>3500</v>
      </c>
      <c r="P82" s="40"/>
      <c r="Q82" s="40"/>
    </row>
    <row r="83" s="12" customFormat="true" ht="13.8" hidden="false" customHeight="false" outlineLevel="0" collapsed="false">
      <c r="A83" s="41" t="n">
        <v>721</v>
      </c>
      <c r="B83" s="41" t="s">
        <v>67</v>
      </c>
      <c r="C83" s="41"/>
      <c r="D83" s="41"/>
      <c r="E83" s="41"/>
      <c r="F83" s="41"/>
      <c r="G83" s="42"/>
      <c r="H83" s="41"/>
      <c r="I83" s="42"/>
      <c r="J83" s="41"/>
      <c r="K83" s="40"/>
      <c r="L83" s="41"/>
      <c r="M83" s="42" t="n">
        <v>3000</v>
      </c>
      <c r="N83" s="42" t="n">
        <f aca="false">O83-M83</f>
        <v>500</v>
      </c>
      <c r="O83" s="42" t="n">
        <v>3500</v>
      </c>
      <c r="P83" s="42"/>
      <c r="Q83" s="42"/>
    </row>
    <row r="84" customFormat="false" ht="13.8" hidden="false" customHeight="false" outlineLevel="0" collapsed="false">
      <c r="K84" s="40"/>
      <c r="O84" s="43"/>
      <c r="P84" s="43"/>
      <c r="Q84" s="43"/>
      <c r="R84" s="0"/>
    </row>
    <row r="85" s="8" customFormat="true" ht="15.6" hidden="true" customHeight="false" outlineLevel="0" collapsed="false">
      <c r="A85" s="23" t="n">
        <v>8</v>
      </c>
      <c r="B85" s="23" t="s">
        <v>68</v>
      </c>
      <c r="C85" s="23"/>
      <c r="D85" s="23"/>
      <c r="E85" s="23"/>
      <c r="F85" s="23"/>
      <c r="G85" s="24"/>
      <c r="H85" s="23"/>
      <c r="I85" s="24"/>
      <c r="J85" s="23"/>
      <c r="K85" s="40"/>
      <c r="L85" s="23"/>
      <c r="M85" s="24" t="n">
        <f aca="false">SUM(M86,M89)</f>
        <v>0</v>
      </c>
      <c r="N85" s="24" t="n">
        <f aca="false">M86</f>
        <v>0</v>
      </c>
      <c r="O85" s="24" t="n">
        <f aca="false">SUM(O86,O89)</f>
        <v>0</v>
      </c>
      <c r="P85" s="24"/>
      <c r="Q85" s="24"/>
    </row>
    <row r="86" s="11" customFormat="true" ht="13.8" hidden="true" customHeight="false" outlineLevel="0" collapsed="false">
      <c r="A86" s="28" t="n">
        <v>81</v>
      </c>
      <c r="B86" s="28" t="s">
        <v>69</v>
      </c>
      <c r="C86" s="28"/>
      <c r="D86" s="28"/>
      <c r="E86" s="28"/>
      <c r="F86" s="28"/>
      <c r="G86" s="40"/>
      <c r="H86" s="28"/>
      <c r="I86" s="40"/>
      <c r="J86" s="28"/>
      <c r="K86" s="40"/>
      <c r="L86" s="28"/>
      <c r="M86" s="40" t="n">
        <f aca="false">M87</f>
        <v>0</v>
      </c>
      <c r="N86" s="40"/>
      <c r="O86" s="43"/>
      <c r="P86" s="43"/>
      <c r="Q86" s="43"/>
    </row>
    <row r="87" s="12" customFormat="true" ht="13.8" hidden="true" customHeight="false" outlineLevel="0" collapsed="false">
      <c r="A87" s="41" t="n">
        <v>812</v>
      </c>
      <c r="B87" s="41" t="s">
        <v>70</v>
      </c>
      <c r="C87" s="41"/>
      <c r="D87" s="41"/>
      <c r="E87" s="41"/>
      <c r="F87" s="41"/>
      <c r="G87" s="42"/>
      <c r="H87" s="41"/>
      <c r="I87" s="42"/>
      <c r="J87" s="41"/>
      <c r="K87" s="40"/>
      <c r="L87" s="41"/>
      <c r="M87" s="42" t="n">
        <v>0</v>
      </c>
      <c r="N87" s="42"/>
      <c r="O87" s="43" t="n">
        <f aca="false">M87+N87</f>
        <v>0</v>
      </c>
      <c r="P87" s="43"/>
      <c r="Q87" s="43"/>
    </row>
    <row r="88" customFormat="false" ht="13.8" hidden="true" customHeight="false" outlineLevel="0" collapsed="false">
      <c r="K88" s="40"/>
      <c r="O88" s="43"/>
      <c r="P88" s="43"/>
      <c r="Q88" s="43"/>
      <c r="R88" s="0"/>
    </row>
    <row r="89" s="11" customFormat="true" ht="13.8" hidden="true" customHeight="false" outlineLevel="0" collapsed="false">
      <c r="A89" s="28" t="n">
        <v>84</v>
      </c>
      <c r="B89" s="28" t="s">
        <v>71</v>
      </c>
      <c r="C89" s="28"/>
      <c r="D89" s="28"/>
      <c r="E89" s="28"/>
      <c r="F89" s="28"/>
      <c r="G89" s="40"/>
      <c r="H89" s="28"/>
      <c r="I89" s="40"/>
      <c r="J89" s="28"/>
      <c r="K89" s="40"/>
      <c r="L89" s="28"/>
      <c r="M89" s="40" t="n">
        <v>0</v>
      </c>
      <c r="N89" s="40" t="n">
        <v>0</v>
      </c>
      <c r="O89" s="40" t="n">
        <v>0</v>
      </c>
      <c r="P89" s="40"/>
      <c r="Q89" s="40"/>
    </row>
    <row r="90" customFormat="false" ht="13.8" hidden="true" customHeight="false" outlineLevel="0" collapsed="false">
      <c r="A90" s="1" t="n">
        <v>842</v>
      </c>
      <c r="B90" s="1" t="s">
        <v>72</v>
      </c>
      <c r="G90" s="2"/>
      <c r="K90" s="40"/>
      <c r="O90" s="43"/>
      <c r="P90" s="43"/>
      <c r="Q90" s="43"/>
      <c r="R90" s="0"/>
    </row>
    <row r="91" s="48" customFormat="true" ht="13.8" hidden="true" customHeight="false" outlineLevel="0" collapsed="false">
      <c r="A91" s="45" t="n">
        <v>842</v>
      </c>
      <c r="B91" s="45" t="s">
        <v>73</v>
      </c>
      <c r="C91" s="45"/>
      <c r="D91" s="45"/>
      <c r="E91" s="45"/>
      <c r="F91" s="45"/>
      <c r="G91" s="46"/>
      <c r="H91" s="45"/>
      <c r="I91" s="45"/>
      <c r="J91" s="45"/>
      <c r="K91" s="47"/>
      <c r="L91" s="45"/>
      <c r="M91" s="46" t="n">
        <v>0</v>
      </c>
      <c r="N91" s="46"/>
      <c r="O91" s="43"/>
      <c r="P91" s="43"/>
      <c r="Q91" s="43"/>
    </row>
    <row r="92" s="52" customFormat="true" ht="13.8" hidden="false" customHeight="false" outlineLevel="0" collapsed="false">
      <c r="A92" s="49" t="s">
        <v>74</v>
      </c>
      <c r="B92" s="49"/>
      <c r="C92" s="49"/>
      <c r="D92" s="49"/>
      <c r="E92" s="49"/>
      <c r="F92" s="49"/>
      <c r="G92" s="50"/>
      <c r="H92" s="49"/>
      <c r="I92" s="50"/>
      <c r="J92" s="49"/>
      <c r="K92" s="40"/>
      <c r="L92" s="49"/>
      <c r="M92" s="50" t="n">
        <f aca="false">M58+M81+M85</f>
        <v>16624331</v>
      </c>
      <c r="N92" s="50" t="n">
        <f aca="false">SUM(N58,N81,N89)</f>
        <v>-9581006</v>
      </c>
      <c r="O92" s="50" t="n">
        <f aca="false">SUM(O58,O81,O89)</f>
        <v>7043325</v>
      </c>
      <c r="P92" s="50"/>
      <c r="Q92" s="50"/>
      <c r="R92" s="51"/>
    </row>
    <row r="93" s="52" customFormat="true" ht="13.8" hidden="false" customHeight="false" outlineLevel="0" collapsed="false">
      <c r="A93" s="49"/>
      <c r="B93" s="49"/>
      <c r="C93" s="49"/>
      <c r="D93" s="49"/>
      <c r="E93" s="49"/>
      <c r="F93" s="49"/>
      <c r="G93" s="50"/>
      <c r="H93" s="49"/>
      <c r="I93" s="50"/>
      <c r="J93" s="49"/>
      <c r="K93" s="40"/>
      <c r="L93" s="49"/>
      <c r="M93" s="50"/>
      <c r="N93" s="50"/>
      <c r="O93" s="50"/>
      <c r="P93" s="50"/>
      <c r="Q93" s="50"/>
      <c r="R93" s="51"/>
    </row>
    <row r="94" s="52" customFormat="true" ht="15.6" hidden="false" customHeight="false" outlineLevel="0" collapsed="false">
      <c r="A94" s="8" t="n">
        <v>3</v>
      </c>
      <c r="B94" s="8" t="s">
        <v>21</v>
      </c>
      <c r="C94" s="8"/>
      <c r="D94" s="8"/>
      <c r="E94" s="8"/>
      <c r="F94" s="8"/>
      <c r="G94" s="21" t="e">
        <f aca="false">SUM(G95,G99,G105,G112,G115,G118)</f>
        <v>#REF!</v>
      </c>
      <c r="H94" s="21" t="e">
        <f aca="false">I94-G94</f>
        <v>#REF!</v>
      </c>
      <c r="I94" s="21" t="e">
        <f aca="false">SUM(I95,I99,I105,I112,I115,I118)</f>
        <v>#REF!</v>
      </c>
      <c r="J94" s="49"/>
      <c r="K94" s="40"/>
      <c r="L94" s="49"/>
      <c r="M94" s="21" t="n">
        <v>4228231</v>
      </c>
      <c r="N94" s="21" t="n">
        <f aca="false">O94-M94</f>
        <v>-179186</v>
      </c>
      <c r="O94" s="21" t="n">
        <f aca="false">O95+O99+O105+O112+O115+O118+O109</f>
        <v>4049045</v>
      </c>
      <c r="P94" s="50"/>
      <c r="Q94" s="50"/>
      <c r="R94" s="51"/>
    </row>
    <row r="95" s="52" customFormat="true" ht="15.6" hidden="false" customHeight="false" outlineLevel="0" collapsed="false">
      <c r="A95" s="11" t="n">
        <v>31</v>
      </c>
      <c r="B95" s="11" t="s">
        <v>75</v>
      </c>
      <c r="C95" s="11"/>
      <c r="D95" s="11"/>
      <c r="E95" s="11"/>
      <c r="F95" s="11"/>
      <c r="G95" s="53" t="e">
        <f aca="false">SUM(G96,G97)</f>
        <v>#REF!</v>
      </c>
      <c r="H95" s="21" t="e">
        <f aca="false">I95-G95</f>
        <v>#REF!</v>
      </c>
      <c r="I95" s="53" t="e">
        <f aca="false">SUM(I96:I97)</f>
        <v>#REF!</v>
      </c>
      <c r="J95" s="49"/>
      <c r="K95" s="40"/>
      <c r="L95" s="49"/>
      <c r="M95" s="53" t="n">
        <v>1582100</v>
      </c>
      <c r="N95" s="21" t="n">
        <f aca="false">O95-M95</f>
        <v>-82870</v>
      </c>
      <c r="O95" s="53" t="n">
        <f aca="false">SUM(O96:O98)</f>
        <v>1499230</v>
      </c>
      <c r="P95" s="50"/>
      <c r="Q95" s="50"/>
      <c r="R95" s="51"/>
    </row>
    <row r="96" s="58" customFormat="true" ht="13.2" hidden="false" customHeight="false" outlineLevel="0" collapsed="false">
      <c r="A96" s="5" t="n">
        <v>311</v>
      </c>
      <c r="B96" s="5" t="s">
        <v>76</v>
      </c>
      <c r="C96" s="5"/>
      <c r="D96" s="5"/>
      <c r="E96" s="5"/>
      <c r="F96" s="5"/>
      <c r="G96" s="54" t="e">
        <f aca="false">SUM(G175,G216,#REF!)</f>
        <v>#REF!</v>
      </c>
      <c r="H96" s="54" t="e">
        <f aca="false">I96-G96</f>
        <v>#REF!</v>
      </c>
      <c r="I96" s="54" t="e">
        <f aca="false">SUM(I175,I216,#REF!)</f>
        <v>#REF!</v>
      </c>
      <c r="J96" s="55"/>
      <c r="K96" s="42"/>
      <c r="L96" s="55"/>
      <c r="M96" s="54" t="n">
        <v>1322000</v>
      </c>
      <c r="N96" s="54" t="n">
        <f aca="false">O96-M96</f>
        <v>-81700</v>
      </c>
      <c r="O96" s="54" t="n">
        <v>1240300</v>
      </c>
      <c r="P96" s="56"/>
      <c r="Q96" s="56"/>
      <c r="R96" s="57"/>
    </row>
    <row r="97" s="58" customFormat="true" ht="13.2" hidden="false" customHeight="false" outlineLevel="0" collapsed="false">
      <c r="A97" s="5" t="n">
        <v>312</v>
      </c>
      <c r="B97" s="5" t="s">
        <v>77</v>
      </c>
      <c r="C97" s="5"/>
      <c r="D97" s="5"/>
      <c r="E97" s="5"/>
      <c r="F97" s="5"/>
      <c r="G97" s="54" t="e">
        <f aca="false">SUM(#REF!,#REF!,#REF!)</f>
        <v>#REF!</v>
      </c>
      <c r="H97" s="54" t="e">
        <f aca="false">I97-G97</f>
        <v>#REF!</v>
      </c>
      <c r="I97" s="54" t="e">
        <f aca="false">SUM(#REF!,#REF!,#REF!)</f>
        <v>#REF!</v>
      </c>
      <c r="J97" s="55"/>
      <c r="K97" s="42"/>
      <c r="L97" s="55"/>
      <c r="M97" s="54" t="n">
        <v>60600</v>
      </c>
      <c r="N97" s="54" t="n">
        <f aca="false">O97-M97</f>
        <v>12000</v>
      </c>
      <c r="O97" s="54" t="n">
        <v>72600</v>
      </c>
      <c r="P97" s="56"/>
      <c r="Q97" s="56"/>
      <c r="R97" s="57"/>
    </row>
    <row r="98" s="58" customFormat="true" ht="13.2" hidden="false" customHeight="false" outlineLevel="0" collapsed="false">
      <c r="A98" s="5" t="n">
        <v>313</v>
      </c>
      <c r="B98" s="5" t="s">
        <v>78</v>
      </c>
      <c r="C98" s="5"/>
      <c r="D98" s="5"/>
      <c r="E98" s="5"/>
      <c r="F98" s="5"/>
      <c r="G98" s="54"/>
      <c r="H98" s="18"/>
      <c r="I98" s="5"/>
      <c r="J98" s="55"/>
      <c r="K98" s="42"/>
      <c r="L98" s="55"/>
      <c r="M98" s="54" t="n">
        <v>199500</v>
      </c>
      <c r="N98" s="54" t="n">
        <f aca="false">O98-M98</f>
        <v>-13170</v>
      </c>
      <c r="O98" s="54" t="n">
        <v>186330</v>
      </c>
      <c r="P98" s="56"/>
      <c r="Q98" s="56"/>
      <c r="R98" s="57"/>
    </row>
    <row r="99" s="52" customFormat="true" ht="15.6" hidden="false" customHeight="false" outlineLevel="0" collapsed="false">
      <c r="A99" s="11" t="n">
        <v>32</v>
      </c>
      <c r="B99" s="11" t="s">
        <v>79</v>
      </c>
      <c r="C99" s="11"/>
      <c r="D99" s="11"/>
      <c r="E99" s="11"/>
      <c r="F99" s="11"/>
      <c r="G99" s="53" t="e">
        <f aca="false">SUM(G100,G101,G102,G103)</f>
        <v>#REF!</v>
      </c>
      <c r="H99" s="21" t="e">
        <f aca="false">I99-G99</f>
        <v>#REF!</v>
      </c>
      <c r="I99" s="53" t="e">
        <f aca="false">SUM(I100:I103)</f>
        <v>#REF!</v>
      </c>
      <c r="J99" s="49"/>
      <c r="K99" s="40"/>
      <c r="L99" s="49"/>
      <c r="M99" s="53" t="n">
        <v>1582431</v>
      </c>
      <c r="N99" s="21" t="n">
        <f aca="false">O99-M99</f>
        <v>-21316</v>
      </c>
      <c r="O99" s="53" t="n">
        <f aca="false">SUM(O100,O101,O102,O103)</f>
        <v>1561115</v>
      </c>
      <c r="P99" s="50"/>
      <c r="Q99" s="50"/>
      <c r="R99" s="51"/>
    </row>
    <row r="100" s="58" customFormat="true" ht="13.2" hidden="false" customHeight="false" outlineLevel="0" collapsed="false">
      <c r="A100" s="5" t="n">
        <v>321</v>
      </c>
      <c r="B100" s="5" t="s">
        <v>80</v>
      </c>
      <c r="C100" s="5"/>
      <c r="D100" s="5"/>
      <c r="E100" s="5"/>
      <c r="F100" s="5"/>
      <c r="G100" s="54" t="e">
        <f aca="false">SUM(#REF!,#REF!,#REF!)</f>
        <v>#REF!</v>
      </c>
      <c r="H100" s="54" t="e">
        <f aca="false">I100-G100</f>
        <v>#REF!</v>
      </c>
      <c r="I100" s="54" t="e">
        <f aca="false">SUM(#REF!,#REF!,#REF!)</f>
        <v>#REF!</v>
      </c>
      <c r="J100" s="55"/>
      <c r="K100" s="42"/>
      <c r="L100" s="55"/>
      <c r="M100" s="54" t="n">
        <v>104000</v>
      </c>
      <c r="N100" s="54" t="n">
        <f aca="false">O100-M100</f>
        <v>-11985</v>
      </c>
      <c r="O100" s="54" t="n">
        <v>92015</v>
      </c>
      <c r="P100" s="56"/>
      <c r="Q100" s="56"/>
      <c r="R100" s="57"/>
    </row>
    <row r="101" s="58" customFormat="true" ht="13.2" hidden="false" customHeight="false" outlineLevel="0" collapsed="false">
      <c r="A101" s="5" t="n">
        <v>322</v>
      </c>
      <c r="B101" s="5" t="s">
        <v>81</v>
      </c>
      <c r="C101" s="5"/>
      <c r="D101" s="5"/>
      <c r="E101" s="5"/>
      <c r="F101" s="5"/>
      <c r="G101" s="54" t="e">
        <f aca="false">SUM(G219,#REF!,#REF!,#REF!)</f>
        <v>#REF!</v>
      </c>
      <c r="H101" s="54" t="e">
        <f aca="false">I101-G101</f>
        <v>#REF!</v>
      </c>
      <c r="I101" s="54" t="e">
        <f aca="false">SUM(I219,#REF!,#REF!,#REF!)</f>
        <v>#REF!</v>
      </c>
      <c r="J101" s="55"/>
      <c r="K101" s="42"/>
      <c r="L101" s="55"/>
      <c r="M101" s="54" t="n">
        <v>456000</v>
      </c>
      <c r="N101" s="54" t="n">
        <f aca="false">O101-M101</f>
        <v>-42800</v>
      </c>
      <c r="O101" s="54" t="n">
        <v>413200</v>
      </c>
      <c r="P101" s="56"/>
      <c r="Q101" s="56"/>
      <c r="R101" s="57"/>
    </row>
    <row r="102" s="58" customFormat="true" ht="13.2" hidden="false" customHeight="false" outlineLevel="0" collapsed="false">
      <c r="A102" s="5" t="n">
        <v>323</v>
      </c>
      <c r="B102" s="5" t="s">
        <v>82</v>
      </c>
      <c r="C102" s="5"/>
      <c r="D102" s="5"/>
      <c r="E102" s="5"/>
      <c r="F102" s="5"/>
      <c r="G102" s="54" t="e">
        <f aca="false">SUM(#REF!,#REF!,G185,G220,G230,G236,#REF!,G250,#REF!,#REF!,#REF!)</f>
        <v>#REF!</v>
      </c>
      <c r="H102" s="54" t="e">
        <f aca="false">I102-G102</f>
        <v>#REF!</v>
      </c>
      <c r="I102" s="54" t="e">
        <f aca="false">SUM(#REF!,#REF!,I185,I220,I230,I236,#REF!,I250,#REF!,#REF!,#REF!)</f>
        <v>#REF!</v>
      </c>
      <c r="J102" s="55"/>
      <c r="K102" s="42"/>
      <c r="L102" s="55"/>
      <c r="M102" s="54" t="n">
        <v>805431</v>
      </c>
      <c r="N102" s="54" t="n">
        <f aca="false">O102-M102</f>
        <v>20669</v>
      </c>
      <c r="O102" s="54" t="n">
        <v>826100</v>
      </c>
      <c r="P102" s="56"/>
      <c r="Q102" s="56"/>
      <c r="R102" s="57"/>
    </row>
    <row r="103" s="58" customFormat="true" ht="13.2" hidden="false" customHeight="false" outlineLevel="0" collapsed="false">
      <c r="A103" s="5" t="n">
        <v>329</v>
      </c>
      <c r="B103" s="5" t="s">
        <v>83</v>
      </c>
      <c r="C103" s="5"/>
      <c r="D103" s="5"/>
      <c r="E103" s="5"/>
      <c r="F103" s="5"/>
      <c r="G103" s="54" t="n">
        <f aca="false">SUM(G177,G186,G221,G232)</f>
        <v>0</v>
      </c>
      <c r="H103" s="54" t="n">
        <f aca="false">I103-G103</f>
        <v>0</v>
      </c>
      <c r="I103" s="54" t="n">
        <f aca="false">SUM(I177,I186,I221,I232)</f>
        <v>0</v>
      </c>
      <c r="J103" s="55"/>
      <c r="K103" s="42"/>
      <c r="L103" s="55"/>
      <c r="M103" s="54" t="n">
        <v>217000</v>
      </c>
      <c r="N103" s="54" t="n">
        <f aca="false">O103-M103</f>
        <v>12800</v>
      </c>
      <c r="O103" s="54" t="n">
        <v>229800</v>
      </c>
      <c r="P103" s="56"/>
      <c r="Q103" s="56"/>
      <c r="R103" s="57"/>
    </row>
    <row r="104" s="52" customFormat="true" ht="15.6" hidden="false" customHeight="false" outlineLevel="0" collapsed="false">
      <c r="A104" s="59"/>
      <c r="B104" s="59"/>
      <c r="C104" s="59"/>
      <c r="D104" s="59"/>
      <c r="E104" s="59"/>
      <c r="F104" s="59"/>
      <c r="G104" s="60"/>
      <c r="H104" s="21"/>
      <c r="I104" s="59"/>
      <c r="J104" s="49"/>
      <c r="K104" s="40"/>
      <c r="L104" s="49"/>
      <c r="M104" s="60"/>
      <c r="N104" s="21"/>
      <c r="O104" s="59"/>
      <c r="P104" s="50"/>
      <c r="Q104" s="50"/>
      <c r="R104" s="51"/>
    </row>
    <row r="105" s="52" customFormat="true" ht="15.6" hidden="false" customHeight="false" outlineLevel="0" collapsed="false">
      <c r="A105" s="11" t="n">
        <v>34</v>
      </c>
      <c r="B105" s="11" t="s">
        <v>84</v>
      </c>
      <c r="C105" s="11"/>
      <c r="D105" s="11"/>
      <c r="E105" s="11"/>
      <c r="F105" s="11"/>
      <c r="G105" s="53" t="n">
        <f aca="false">G106</f>
        <v>0</v>
      </c>
      <c r="H105" s="21" t="n">
        <f aca="false">I105-G105</f>
        <v>0</v>
      </c>
      <c r="I105" s="53" t="n">
        <f aca="false">I106</f>
        <v>0</v>
      </c>
      <c r="J105" s="49"/>
      <c r="K105" s="40"/>
      <c r="L105" s="49"/>
      <c r="M105" s="53" t="n">
        <v>22500</v>
      </c>
      <c r="N105" s="21" t="n">
        <f aca="false">O105-M105</f>
        <v>-3500</v>
      </c>
      <c r="O105" s="53" t="n">
        <f aca="false">O106+O107</f>
        <v>19000</v>
      </c>
      <c r="P105" s="50"/>
      <c r="Q105" s="50"/>
      <c r="R105" s="51"/>
    </row>
    <row r="106" s="58" customFormat="true" ht="13.2" hidden="false" customHeight="false" outlineLevel="0" collapsed="false">
      <c r="A106" s="5" t="n">
        <v>342</v>
      </c>
      <c r="B106" s="5" t="s">
        <v>85</v>
      </c>
      <c r="C106" s="5"/>
      <c r="D106" s="5"/>
      <c r="E106" s="5"/>
      <c r="F106" s="5"/>
      <c r="G106" s="54" t="n">
        <f aca="false">G224</f>
        <v>0</v>
      </c>
      <c r="H106" s="54" t="n">
        <f aca="false">I106-G106</f>
        <v>0</v>
      </c>
      <c r="I106" s="54" t="n">
        <f aca="false">I224</f>
        <v>0</v>
      </c>
      <c r="J106" s="55"/>
      <c r="K106" s="42"/>
      <c r="L106" s="55"/>
      <c r="M106" s="54" t="n">
        <v>0</v>
      </c>
      <c r="N106" s="54" t="n">
        <f aca="false">O106-M106</f>
        <v>0</v>
      </c>
      <c r="O106" s="54" t="n">
        <v>0</v>
      </c>
      <c r="P106" s="56"/>
      <c r="Q106" s="56"/>
      <c r="R106" s="57"/>
    </row>
    <row r="107" s="52" customFormat="true" ht="15.6" hidden="false" customHeight="false" outlineLevel="0" collapsed="false">
      <c r="A107" s="5" t="n">
        <v>343</v>
      </c>
      <c r="B107" s="5" t="s">
        <v>86</v>
      </c>
      <c r="C107" s="5"/>
      <c r="D107" s="5"/>
      <c r="E107" s="5"/>
      <c r="F107" s="5"/>
      <c r="G107" s="54"/>
      <c r="H107" s="21"/>
      <c r="I107" s="54"/>
      <c r="J107" s="49"/>
      <c r="K107" s="40"/>
      <c r="L107" s="49"/>
      <c r="M107" s="54" t="n">
        <v>22500</v>
      </c>
      <c r="N107" s="54" t="n">
        <f aca="false">O107-M107</f>
        <v>-3500</v>
      </c>
      <c r="O107" s="54" t="n">
        <v>19000</v>
      </c>
      <c r="P107" s="50"/>
      <c r="Q107" s="50"/>
      <c r="R107" s="51"/>
    </row>
    <row r="108" s="52" customFormat="true" ht="15.6" hidden="false" customHeight="false" outlineLevel="0" collapsed="false">
      <c r="A108" s="5"/>
      <c r="B108" s="5"/>
      <c r="C108" s="5"/>
      <c r="D108" s="5"/>
      <c r="E108" s="5"/>
      <c r="F108" s="5"/>
      <c r="G108" s="54"/>
      <c r="H108" s="21"/>
      <c r="I108" s="54"/>
      <c r="J108" s="49"/>
      <c r="K108" s="40"/>
      <c r="L108" s="49"/>
      <c r="M108" s="54"/>
      <c r="N108" s="54"/>
      <c r="O108" s="54"/>
      <c r="P108" s="50"/>
      <c r="Q108" s="50"/>
      <c r="R108" s="51"/>
    </row>
    <row r="109" s="52" customFormat="true" ht="13.8" hidden="false" customHeight="false" outlineLevel="0" collapsed="false">
      <c r="A109" s="11" t="n">
        <v>35</v>
      </c>
      <c r="B109" s="11" t="s">
        <v>87</v>
      </c>
      <c r="C109" s="11"/>
      <c r="D109" s="11"/>
      <c r="E109" s="11"/>
      <c r="F109" s="11"/>
      <c r="G109" s="53"/>
      <c r="H109" s="53"/>
      <c r="I109" s="53"/>
      <c r="J109" s="49"/>
      <c r="K109" s="40"/>
      <c r="L109" s="49"/>
      <c r="M109" s="53" t="n">
        <v>105000</v>
      </c>
      <c r="N109" s="53" t="n">
        <f aca="false">N110</f>
        <v>0</v>
      </c>
      <c r="O109" s="53" t="n">
        <f aca="false">O110</f>
        <v>102000</v>
      </c>
      <c r="P109" s="50"/>
      <c r="Q109" s="50"/>
      <c r="R109" s="51"/>
    </row>
    <row r="110" s="52" customFormat="true" ht="15.6" hidden="false" customHeight="false" outlineLevel="0" collapsed="false">
      <c r="A110" s="5" t="n">
        <v>352</v>
      </c>
      <c r="B110" s="5" t="s">
        <v>88</v>
      </c>
      <c r="C110" s="5"/>
      <c r="D110" s="5"/>
      <c r="E110" s="5"/>
      <c r="F110" s="5"/>
      <c r="G110" s="54"/>
      <c r="H110" s="21"/>
      <c r="I110" s="54"/>
      <c r="J110" s="49"/>
      <c r="K110" s="40"/>
      <c r="L110" s="49"/>
      <c r="M110" s="54" t="n">
        <v>105000</v>
      </c>
      <c r="N110" s="21"/>
      <c r="O110" s="54" t="n">
        <v>102000</v>
      </c>
      <c r="P110" s="50"/>
      <c r="Q110" s="50"/>
      <c r="R110" s="51"/>
    </row>
    <row r="111" s="52" customFormat="true" ht="15.6" hidden="false" customHeight="false" outlineLevel="0" collapsed="false">
      <c r="A111" s="5"/>
      <c r="B111" s="5"/>
      <c r="C111" s="5"/>
      <c r="D111" s="5"/>
      <c r="E111" s="5"/>
      <c r="F111" s="5"/>
      <c r="G111" s="54"/>
      <c r="H111" s="21"/>
      <c r="I111" s="54"/>
      <c r="J111" s="49"/>
      <c r="K111" s="40"/>
      <c r="L111" s="49"/>
      <c r="M111" s="54"/>
      <c r="N111" s="21"/>
      <c r="O111" s="54"/>
      <c r="P111" s="50"/>
      <c r="Q111" s="50"/>
      <c r="R111" s="51"/>
    </row>
    <row r="112" s="52" customFormat="true" ht="15.6" hidden="false" customHeight="false" outlineLevel="0" collapsed="false">
      <c r="A112" s="11" t="n">
        <v>36</v>
      </c>
      <c r="B112" s="11" t="s">
        <v>53</v>
      </c>
      <c r="C112" s="11"/>
      <c r="D112" s="11"/>
      <c r="E112" s="11"/>
      <c r="F112" s="11"/>
      <c r="G112" s="53" t="e">
        <f aca="false">G113</f>
        <v>#REF!</v>
      </c>
      <c r="H112" s="21" t="e">
        <f aca="false">I112-G112</f>
        <v>#REF!</v>
      </c>
      <c r="I112" s="53" t="e">
        <f aca="false">I113</f>
        <v>#REF!</v>
      </c>
      <c r="J112" s="49"/>
      <c r="K112" s="40"/>
      <c r="L112" s="49"/>
      <c r="M112" s="53" t="n">
        <v>167000</v>
      </c>
      <c r="N112" s="21" t="n">
        <f aca="false">O112-M112</f>
        <v>200</v>
      </c>
      <c r="O112" s="53" t="n">
        <f aca="false">O113</f>
        <v>167200</v>
      </c>
      <c r="P112" s="50"/>
      <c r="Q112" s="50"/>
      <c r="R112" s="51"/>
    </row>
    <row r="113" s="58" customFormat="true" ht="13.2" hidden="false" customHeight="false" outlineLevel="0" collapsed="false">
      <c r="A113" s="5" t="n">
        <v>363</v>
      </c>
      <c r="B113" s="5" t="s">
        <v>89</v>
      </c>
      <c r="C113" s="5"/>
      <c r="D113" s="5"/>
      <c r="E113" s="5"/>
      <c r="F113" s="5"/>
      <c r="G113" s="54" t="e">
        <f aca="false">SUM(G235,#REF!,#REF!)</f>
        <v>#REF!</v>
      </c>
      <c r="H113" s="54" t="e">
        <f aca="false">I113-G113</f>
        <v>#REF!</v>
      </c>
      <c r="I113" s="54" t="e">
        <f aca="false">SUM(I235,#REF!,#REF!)</f>
        <v>#REF!</v>
      </c>
      <c r="J113" s="55"/>
      <c r="K113" s="42"/>
      <c r="L113" s="55"/>
      <c r="M113" s="54" t="n">
        <v>167000</v>
      </c>
      <c r="N113" s="54" t="n">
        <f aca="false">O113-M113</f>
        <v>200</v>
      </c>
      <c r="O113" s="54" t="n">
        <v>167200</v>
      </c>
      <c r="P113" s="56"/>
      <c r="Q113" s="56"/>
      <c r="R113" s="57"/>
    </row>
    <row r="114" s="52" customFormat="true" ht="15.6" hidden="false" customHeight="false" outlineLevel="0" collapsed="false">
      <c r="A114" s="5"/>
      <c r="B114" s="5"/>
      <c r="C114" s="5"/>
      <c r="D114" s="5"/>
      <c r="E114" s="5"/>
      <c r="F114" s="5"/>
      <c r="G114" s="54"/>
      <c r="H114" s="21"/>
      <c r="I114" s="54"/>
      <c r="J114" s="49"/>
      <c r="K114" s="40"/>
      <c r="L114" s="49"/>
      <c r="M114" s="54"/>
      <c r="N114" s="21"/>
      <c r="O114" s="54"/>
      <c r="P114" s="50"/>
      <c r="Q114" s="50"/>
      <c r="R114" s="51"/>
    </row>
    <row r="115" s="52" customFormat="true" ht="15.6" hidden="false" customHeight="false" outlineLevel="0" collapsed="false">
      <c r="A115" s="11" t="n">
        <v>37</v>
      </c>
      <c r="B115" s="11" t="s">
        <v>90</v>
      </c>
      <c r="C115" s="11"/>
      <c r="D115" s="11"/>
      <c r="E115" s="11"/>
      <c r="F115" s="11"/>
      <c r="G115" s="53" t="e">
        <f aca="false">G116</f>
        <v>#REF!</v>
      </c>
      <c r="H115" s="21" t="e">
        <f aca="false">I115-G115</f>
        <v>#REF!</v>
      </c>
      <c r="I115" s="53" t="e">
        <f aca="false">I116</f>
        <v>#REF!</v>
      </c>
      <c r="J115" s="49"/>
      <c r="K115" s="40"/>
      <c r="L115" s="49"/>
      <c r="M115" s="53" t="n">
        <v>435000</v>
      </c>
      <c r="N115" s="21" t="n">
        <f aca="false">O115-M115</f>
        <v>-85200</v>
      </c>
      <c r="O115" s="53" t="n">
        <f aca="false">O116</f>
        <v>349800</v>
      </c>
      <c r="P115" s="50"/>
      <c r="Q115" s="50"/>
      <c r="R115" s="51"/>
    </row>
    <row r="116" s="58" customFormat="true" ht="13.2" hidden="false" customHeight="false" outlineLevel="0" collapsed="false">
      <c r="A116" s="5" t="n">
        <v>372</v>
      </c>
      <c r="B116" s="5" t="s">
        <v>91</v>
      </c>
      <c r="C116" s="5"/>
      <c r="D116" s="5"/>
      <c r="E116" s="5"/>
      <c r="F116" s="5"/>
      <c r="G116" s="54" t="e">
        <f aca="false">SUM(#REF!,#REF!)</f>
        <v>#REF!</v>
      </c>
      <c r="H116" s="54" t="e">
        <f aca="false">I116-G116</f>
        <v>#REF!</v>
      </c>
      <c r="I116" s="54" t="e">
        <f aca="false">SUM(#REF!,#REF!)</f>
        <v>#REF!</v>
      </c>
      <c r="J116" s="55"/>
      <c r="K116" s="42"/>
      <c r="L116" s="55"/>
      <c r="M116" s="54" t="n">
        <v>435000</v>
      </c>
      <c r="N116" s="54" t="n">
        <f aca="false">O116-M116</f>
        <v>-85200</v>
      </c>
      <c r="O116" s="54" t="n">
        <v>349800</v>
      </c>
      <c r="P116" s="56"/>
      <c r="Q116" s="56"/>
      <c r="R116" s="57"/>
    </row>
    <row r="117" s="52" customFormat="true" ht="15.6" hidden="false" customHeight="false" outlineLevel="0" collapsed="false">
      <c r="A117" s="5"/>
      <c r="B117" s="5"/>
      <c r="C117" s="5"/>
      <c r="D117" s="5"/>
      <c r="E117" s="5"/>
      <c r="F117" s="5"/>
      <c r="G117" s="54"/>
      <c r="H117" s="21"/>
      <c r="I117" s="54"/>
      <c r="J117" s="49"/>
      <c r="K117" s="40"/>
      <c r="L117" s="49"/>
      <c r="M117" s="54"/>
      <c r="N117" s="21"/>
      <c r="O117" s="54"/>
      <c r="P117" s="50"/>
      <c r="Q117" s="50"/>
      <c r="R117" s="51"/>
    </row>
    <row r="118" s="52" customFormat="true" ht="15.6" hidden="false" customHeight="false" outlineLevel="0" collapsed="false">
      <c r="A118" s="11" t="n">
        <v>38</v>
      </c>
      <c r="B118" s="11" t="s">
        <v>92</v>
      </c>
      <c r="C118" s="11"/>
      <c r="D118" s="11"/>
      <c r="E118" s="11"/>
      <c r="F118" s="11"/>
      <c r="G118" s="53" t="e">
        <f aca="false">G119</f>
        <v>#REF!</v>
      </c>
      <c r="H118" s="21" t="e">
        <f aca="false">I118-G118</f>
        <v>#REF!</v>
      </c>
      <c r="I118" s="53" t="e">
        <f aca="false">I119</f>
        <v>#REF!</v>
      </c>
      <c r="J118" s="49"/>
      <c r="K118" s="40"/>
      <c r="L118" s="49"/>
      <c r="M118" s="53" t="n">
        <v>334200</v>
      </c>
      <c r="N118" s="21" t="n">
        <f aca="false">O118-M118</f>
        <v>16500</v>
      </c>
      <c r="O118" s="53" t="n">
        <f aca="false">O119+O120</f>
        <v>350700</v>
      </c>
      <c r="P118" s="50"/>
      <c r="Q118" s="50"/>
      <c r="R118" s="51"/>
    </row>
    <row r="119" s="58" customFormat="true" ht="13.2" hidden="false" customHeight="false" outlineLevel="0" collapsed="false">
      <c r="A119" s="5" t="n">
        <v>381</v>
      </c>
      <c r="B119" s="5" t="s">
        <v>93</v>
      </c>
      <c r="C119" s="5"/>
      <c r="D119" s="5"/>
      <c r="E119" s="5"/>
      <c r="F119" s="5"/>
      <c r="G119" s="54" t="e">
        <f aca="false">SUM(#REF!,G197,#REF!,#REF!,#REF!,G311,#REF!,G322,G341,#REF!,#REF!)</f>
        <v>#REF!</v>
      </c>
      <c r="H119" s="54" t="e">
        <f aca="false">I119-G119</f>
        <v>#REF!</v>
      </c>
      <c r="I119" s="54" t="e">
        <f aca="false">SUM(#REF!,I197,#REF!,#REF!,#REF!,I311,#REF!,I322,I341,#REF!,#REF!)</f>
        <v>#REF!</v>
      </c>
      <c r="J119" s="55"/>
      <c r="K119" s="42"/>
      <c r="L119" s="55"/>
      <c r="M119" s="54" t="n">
        <v>319200</v>
      </c>
      <c r="N119" s="54" t="n">
        <f aca="false">O119-M119</f>
        <v>16500</v>
      </c>
      <c r="O119" s="54" t="n">
        <v>335700</v>
      </c>
      <c r="P119" s="56"/>
      <c r="Q119" s="56"/>
      <c r="R119" s="57"/>
    </row>
    <row r="120" s="58" customFormat="true" ht="13.2" hidden="false" customHeight="false" outlineLevel="0" collapsed="false">
      <c r="A120" s="5" t="n">
        <v>385</v>
      </c>
      <c r="B120" s="5" t="s">
        <v>94</v>
      </c>
      <c r="C120" s="5"/>
      <c r="D120" s="5"/>
      <c r="E120" s="5"/>
      <c r="F120" s="5"/>
      <c r="G120" s="54"/>
      <c r="H120" s="54"/>
      <c r="I120" s="54"/>
      <c r="J120" s="55"/>
      <c r="K120" s="42"/>
      <c r="L120" s="55"/>
      <c r="M120" s="54" t="n">
        <v>15000</v>
      </c>
      <c r="N120" s="54" t="n">
        <v>-8000</v>
      </c>
      <c r="O120" s="54" t="n">
        <v>15000</v>
      </c>
      <c r="P120" s="56"/>
      <c r="Q120" s="56"/>
      <c r="R120" s="57"/>
    </row>
    <row r="121" s="52" customFormat="true" ht="15.6" hidden="false" customHeight="false" outlineLevel="0" collapsed="false">
      <c r="A121" s="59"/>
      <c r="B121" s="59"/>
      <c r="C121" s="59"/>
      <c r="D121" s="59"/>
      <c r="E121" s="59"/>
      <c r="F121" s="59"/>
      <c r="G121" s="60"/>
      <c r="H121" s="21"/>
      <c r="I121" s="59"/>
      <c r="J121" s="49"/>
      <c r="K121" s="40"/>
      <c r="L121" s="49"/>
      <c r="M121" s="60"/>
      <c r="N121" s="21"/>
      <c r="O121" s="59"/>
      <c r="P121" s="50"/>
      <c r="Q121" s="50"/>
      <c r="R121" s="51"/>
    </row>
    <row r="122" s="52" customFormat="true" ht="15.6" hidden="false" customHeight="false" outlineLevel="0" collapsed="false">
      <c r="A122" s="8" t="n">
        <v>4</v>
      </c>
      <c r="B122" s="8" t="s">
        <v>95</v>
      </c>
      <c r="C122" s="8"/>
      <c r="D122" s="8"/>
      <c r="E122" s="8"/>
      <c r="F122" s="8"/>
      <c r="G122" s="21" t="n">
        <f aca="false">SUM(G124,G127)</f>
        <v>940000</v>
      </c>
      <c r="H122" s="21" t="n">
        <f aca="false">I122-G122</f>
        <v>-748000</v>
      </c>
      <c r="I122" s="21" t="n">
        <f aca="false">SUM(I124,I127)</f>
        <v>192000</v>
      </c>
      <c r="J122" s="49"/>
      <c r="K122" s="40"/>
      <c r="L122" s="49"/>
      <c r="M122" s="21" t="n">
        <v>12396100</v>
      </c>
      <c r="N122" s="21" t="n">
        <f aca="false">O122-M122</f>
        <v>-9007200</v>
      </c>
      <c r="O122" s="21" t="n">
        <f aca="false">SUM(O124,O127)</f>
        <v>3388900</v>
      </c>
      <c r="P122" s="50"/>
      <c r="Q122" s="50"/>
      <c r="R122" s="51"/>
    </row>
    <row r="123" s="52" customFormat="true" ht="15.6" hidden="false" customHeight="false" outlineLevel="0" collapsed="false">
      <c r="A123" s="8"/>
      <c r="B123" s="8"/>
      <c r="C123" s="8"/>
      <c r="D123" s="8"/>
      <c r="E123" s="8"/>
      <c r="F123" s="8"/>
      <c r="G123" s="21"/>
      <c r="H123" s="21"/>
      <c r="I123" s="21"/>
      <c r="J123" s="49"/>
      <c r="K123" s="40"/>
      <c r="L123" s="49"/>
      <c r="M123" s="21"/>
      <c r="N123" s="21"/>
      <c r="O123" s="21"/>
      <c r="P123" s="50"/>
      <c r="Q123" s="50"/>
      <c r="R123" s="51"/>
    </row>
    <row r="124" s="52" customFormat="true" ht="15.6" hidden="true" customHeight="false" outlineLevel="0" collapsed="false">
      <c r="A124" s="8" t="n">
        <v>41</v>
      </c>
      <c r="B124" s="11" t="s">
        <v>96</v>
      </c>
      <c r="C124" s="11"/>
      <c r="D124" s="11"/>
      <c r="E124" s="11"/>
      <c r="F124" s="11"/>
      <c r="G124" s="21" t="n">
        <f aca="false">G126</f>
        <v>0</v>
      </c>
      <c r="H124" s="21" t="n">
        <v>0</v>
      </c>
      <c r="I124" s="21" t="n">
        <v>0</v>
      </c>
      <c r="J124" s="49"/>
      <c r="K124" s="40"/>
      <c r="L124" s="49"/>
      <c r="M124" s="21" t="n">
        <f aca="false">M126</f>
        <v>0</v>
      </c>
      <c r="N124" s="21" t="n">
        <v>0</v>
      </c>
      <c r="O124" s="21" t="n">
        <v>0</v>
      </c>
      <c r="P124" s="50"/>
      <c r="Q124" s="50"/>
      <c r="R124" s="51"/>
    </row>
    <row r="125" s="52" customFormat="true" ht="15.6" hidden="true" customHeight="false" outlineLevel="0" collapsed="false">
      <c r="A125" s="8"/>
      <c r="B125" s="11" t="s">
        <v>97</v>
      </c>
      <c r="C125" s="11"/>
      <c r="D125" s="11"/>
      <c r="E125" s="11"/>
      <c r="F125" s="11"/>
      <c r="G125" s="21"/>
      <c r="H125" s="21"/>
      <c r="I125" s="21"/>
      <c r="J125" s="49"/>
      <c r="K125" s="40"/>
      <c r="L125" s="49"/>
      <c r="M125" s="21"/>
      <c r="N125" s="21"/>
      <c r="O125" s="21"/>
      <c r="P125" s="50"/>
      <c r="Q125" s="50"/>
      <c r="R125" s="51"/>
    </row>
    <row r="126" s="52" customFormat="true" ht="15" hidden="true" customHeight="false" outlineLevel="0" collapsed="false">
      <c r="A126" s="59"/>
      <c r="B126" s="59"/>
      <c r="C126" s="59"/>
      <c r="D126" s="59"/>
      <c r="E126" s="59"/>
      <c r="F126" s="59"/>
      <c r="G126" s="60"/>
      <c r="H126" s="60"/>
      <c r="I126" s="60"/>
      <c r="J126" s="49"/>
      <c r="K126" s="40"/>
      <c r="L126" s="49"/>
      <c r="M126" s="60"/>
      <c r="N126" s="60"/>
      <c r="O126" s="60"/>
      <c r="P126" s="50"/>
      <c r="Q126" s="50"/>
      <c r="R126" s="51"/>
    </row>
    <row r="127" s="52" customFormat="true" ht="15.6" hidden="false" customHeight="false" outlineLevel="0" collapsed="false">
      <c r="A127" s="11" t="n">
        <v>42</v>
      </c>
      <c r="B127" s="11" t="s">
        <v>98</v>
      </c>
      <c r="C127" s="11"/>
      <c r="D127" s="11"/>
      <c r="E127" s="11"/>
      <c r="F127" s="11"/>
      <c r="G127" s="53" t="n">
        <f aca="false">SUM(G129,G130,G133)</f>
        <v>940000</v>
      </c>
      <c r="H127" s="21" t="n">
        <f aca="false">I127-G127</f>
        <v>-748000</v>
      </c>
      <c r="I127" s="53" t="n">
        <f aca="false">SUM(I129,I130,I133)</f>
        <v>192000</v>
      </c>
      <c r="J127" s="49"/>
      <c r="K127" s="40"/>
      <c r="L127" s="49"/>
      <c r="M127" s="53" t="n">
        <v>12396100</v>
      </c>
      <c r="N127" s="21" t="n">
        <f aca="false">O127-M127</f>
        <v>-9007200</v>
      </c>
      <c r="O127" s="53" t="n">
        <f aca="false">SUM(O129:O134)</f>
        <v>3388900</v>
      </c>
      <c r="P127" s="50"/>
      <c r="Q127" s="50"/>
      <c r="R127" s="51"/>
    </row>
    <row r="128" s="52" customFormat="true" ht="15.6" hidden="false" customHeight="false" outlineLevel="0" collapsed="false">
      <c r="A128" s="11"/>
      <c r="B128" s="11" t="s">
        <v>97</v>
      </c>
      <c r="C128" s="11"/>
      <c r="D128" s="11"/>
      <c r="E128" s="11"/>
      <c r="F128" s="11"/>
      <c r="G128" s="53"/>
      <c r="H128" s="21"/>
      <c r="I128" s="11"/>
      <c r="J128" s="49"/>
      <c r="K128" s="40"/>
      <c r="L128" s="49"/>
      <c r="M128" s="53"/>
      <c r="N128" s="21"/>
      <c r="O128" s="11"/>
      <c r="P128" s="50"/>
      <c r="Q128" s="50"/>
      <c r="R128" s="51"/>
    </row>
    <row r="129" s="58" customFormat="true" ht="13.2" hidden="false" customHeight="false" outlineLevel="0" collapsed="false">
      <c r="A129" s="5" t="n">
        <v>421</v>
      </c>
      <c r="B129" s="5" t="s">
        <v>99</v>
      </c>
      <c r="C129" s="5"/>
      <c r="D129" s="5"/>
      <c r="E129" s="5"/>
      <c r="F129" s="5"/>
      <c r="G129" s="54" t="n">
        <v>890000</v>
      </c>
      <c r="H129" s="54" t="n">
        <f aca="false">I129-G129</f>
        <v>-698000</v>
      </c>
      <c r="I129" s="54" t="n">
        <v>192000</v>
      </c>
      <c r="J129" s="55"/>
      <c r="K129" s="42"/>
      <c r="L129" s="55"/>
      <c r="M129" s="54" t="n">
        <v>10034500</v>
      </c>
      <c r="N129" s="54" t="n">
        <f aca="false">O129-M129</f>
        <v>-7703500</v>
      </c>
      <c r="O129" s="54" t="n">
        <v>2331000</v>
      </c>
      <c r="P129" s="56"/>
      <c r="Q129" s="56"/>
      <c r="R129" s="57"/>
    </row>
    <row r="130" s="58" customFormat="true" ht="13.2" hidden="false" customHeight="false" outlineLevel="0" collapsed="false">
      <c r="A130" s="5" t="n">
        <v>422</v>
      </c>
      <c r="B130" s="5" t="s">
        <v>100</v>
      </c>
      <c r="C130" s="5"/>
      <c r="D130" s="5"/>
      <c r="E130" s="5"/>
      <c r="F130" s="5"/>
      <c r="G130" s="54" t="n">
        <v>50000</v>
      </c>
      <c r="H130" s="54" t="n">
        <f aca="false">I130-G130</f>
        <v>-50000</v>
      </c>
      <c r="I130" s="54" t="n">
        <f aca="false">I228</f>
        <v>0</v>
      </c>
      <c r="J130" s="55"/>
      <c r="K130" s="42"/>
      <c r="L130" s="55"/>
      <c r="M130" s="54" t="n">
        <v>327000</v>
      </c>
      <c r="N130" s="54" t="n">
        <f aca="false">O130-M130</f>
        <v>-178500</v>
      </c>
      <c r="O130" s="54" t="n">
        <v>148500</v>
      </c>
      <c r="P130" s="56"/>
      <c r="Q130" s="56"/>
      <c r="R130" s="57"/>
    </row>
    <row r="131" s="58" customFormat="true" ht="13.2" hidden="false" customHeight="false" outlineLevel="0" collapsed="false">
      <c r="A131" s="5" t="n">
        <v>423</v>
      </c>
      <c r="B131" s="5" t="s">
        <v>101</v>
      </c>
      <c r="C131" s="5"/>
      <c r="D131" s="5"/>
      <c r="E131" s="5"/>
      <c r="F131" s="5"/>
      <c r="G131" s="54"/>
      <c r="H131" s="54"/>
      <c r="I131" s="54"/>
      <c r="J131" s="55"/>
      <c r="K131" s="42"/>
      <c r="L131" s="55"/>
      <c r="M131" s="54" t="n">
        <v>4600</v>
      </c>
      <c r="N131" s="54" t="n">
        <f aca="false">O131-M131</f>
        <v>0</v>
      </c>
      <c r="O131" s="54" t="n">
        <v>4600</v>
      </c>
      <c r="P131" s="56"/>
      <c r="Q131" s="56"/>
      <c r="R131" s="57"/>
    </row>
    <row r="132" s="58" customFormat="true" ht="13.2" hidden="false" customHeight="false" outlineLevel="0" collapsed="false">
      <c r="A132" s="5" t="n">
        <v>425</v>
      </c>
      <c r="B132" s="5" t="s">
        <v>102</v>
      </c>
      <c r="C132" s="5"/>
      <c r="D132" s="5"/>
      <c r="E132" s="5"/>
      <c r="F132" s="5"/>
      <c r="G132" s="54"/>
      <c r="H132" s="54"/>
      <c r="I132" s="54"/>
      <c r="J132" s="55"/>
      <c r="K132" s="42"/>
      <c r="L132" s="55"/>
      <c r="M132" s="54" t="n">
        <v>65000</v>
      </c>
      <c r="N132" s="54" t="n">
        <f aca="false">O132-M132</f>
        <v>0</v>
      </c>
      <c r="O132" s="54" t="n">
        <v>65000</v>
      </c>
      <c r="P132" s="56"/>
      <c r="Q132" s="56"/>
      <c r="R132" s="57"/>
    </row>
    <row r="133" s="58" customFormat="true" ht="13.2" hidden="false" customHeight="false" outlineLevel="0" collapsed="false">
      <c r="A133" s="5" t="n">
        <v>426</v>
      </c>
      <c r="B133" s="5" t="s">
        <v>103</v>
      </c>
      <c r="C133" s="5"/>
      <c r="D133" s="5"/>
      <c r="E133" s="5"/>
      <c r="F133" s="5"/>
      <c r="G133" s="54" t="n">
        <f aca="false">SUM(G246)</f>
        <v>0</v>
      </c>
      <c r="H133" s="54" t="n">
        <f aca="false">I133-G133</f>
        <v>0</v>
      </c>
      <c r="I133" s="54" t="n">
        <f aca="false">I246</f>
        <v>0</v>
      </c>
      <c r="J133" s="55"/>
      <c r="K133" s="42"/>
      <c r="L133" s="55"/>
      <c r="M133" s="54" t="n">
        <v>50000</v>
      </c>
      <c r="N133" s="54" t="n">
        <f aca="false">O133-M133</f>
        <v>-25000</v>
      </c>
      <c r="O133" s="54" t="n">
        <v>25000</v>
      </c>
      <c r="P133" s="56"/>
      <c r="Q133" s="56"/>
      <c r="R133" s="57"/>
    </row>
    <row r="134" s="58" customFormat="true" ht="13.2" hidden="false" customHeight="false" outlineLevel="0" collapsed="false">
      <c r="A134" s="5" t="n">
        <v>451</v>
      </c>
      <c r="B134" s="5" t="s">
        <v>104</v>
      </c>
      <c r="C134" s="5"/>
      <c r="D134" s="5"/>
      <c r="E134" s="5"/>
      <c r="F134" s="5"/>
      <c r="G134" s="54"/>
      <c r="H134" s="18"/>
      <c r="I134" s="5"/>
      <c r="J134" s="55"/>
      <c r="K134" s="42"/>
      <c r="L134" s="55"/>
      <c r="M134" s="54" t="n">
        <v>1915000</v>
      </c>
      <c r="N134" s="54" t="n">
        <f aca="false">O134-M134</f>
        <v>-1100200</v>
      </c>
      <c r="O134" s="54" t="n">
        <v>814800</v>
      </c>
      <c r="P134" s="56"/>
      <c r="Q134" s="56"/>
      <c r="R134" s="57"/>
    </row>
    <row r="135" s="58" customFormat="true" ht="13.2" hidden="false" customHeight="false" outlineLevel="0" collapsed="false">
      <c r="A135" s="5"/>
      <c r="B135" s="5"/>
      <c r="C135" s="5"/>
      <c r="D135" s="5"/>
      <c r="E135" s="5"/>
      <c r="F135" s="5"/>
      <c r="G135" s="54"/>
      <c r="H135" s="18"/>
      <c r="I135" s="5"/>
      <c r="J135" s="55"/>
      <c r="K135" s="42"/>
      <c r="L135" s="55"/>
      <c r="M135" s="54"/>
      <c r="N135" s="18"/>
      <c r="O135" s="5"/>
      <c r="P135" s="56"/>
      <c r="Q135" s="56"/>
      <c r="R135" s="57"/>
    </row>
    <row r="136" s="52" customFormat="true" ht="15.6" hidden="false" customHeight="false" outlineLevel="0" collapsed="false">
      <c r="A136" s="8" t="s">
        <v>24</v>
      </c>
      <c r="B136" s="8" t="s">
        <v>25</v>
      </c>
      <c r="C136" s="12"/>
      <c r="D136" s="12"/>
      <c r="E136" s="12"/>
      <c r="F136" s="12"/>
      <c r="G136" s="18"/>
      <c r="H136" s="21"/>
      <c r="I136" s="12"/>
      <c r="J136" s="49"/>
      <c r="K136" s="40"/>
      <c r="L136" s="49"/>
      <c r="M136" s="18"/>
      <c r="N136" s="21"/>
      <c r="O136" s="12"/>
      <c r="P136" s="50"/>
      <c r="Q136" s="50"/>
      <c r="R136" s="51"/>
    </row>
    <row r="137" s="52" customFormat="true" ht="15.6" hidden="false" customHeight="false" outlineLevel="0" collapsed="false">
      <c r="A137" s="59"/>
      <c r="B137" s="59"/>
      <c r="C137" s="5"/>
      <c r="D137" s="5"/>
      <c r="E137" s="5"/>
      <c r="F137" s="5"/>
      <c r="G137" s="54"/>
      <c r="H137" s="21"/>
      <c r="I137" s="5"/>
      <c r="J137" s="49"/>
      <c r="K137" s="40"/>
      <c r="L137" s="49"/>
      <c r="M137" s="54" t="n">
        <v>0</v>
      </c>
      <c r="N137" s="21" t="n">
        <v>0</v>
      </c>
      <c r="O137" s="21" t="n">
        <v>0</v>
      </c>
      <c r="P137" s="50"/>
      <c r="Q137" s="50"/>
      <c r="R137" s="51"/>
    </row>
    <row r="138" s="52" customFormat="true" ht="15.6" hidden="false" customHeight="false" outlineLevel="0" collapsed="false">
      <c r="A138" s="8" t="n">
        <v>8</v>
      </c>
      <c r="B138" s="8" t="s">
        <v>105</v>
      </c>
      <c r="C138" s="12"/>
      <c r="D138" s="12"/>
      <c r="E138" s="12"/>
      <c r="F138" s="12"/>
      <c r="G138" s="18"/>
      <c r="H138" s="21"/>
      <c r="I138" s="12"/>
      <c r="J138" s="49"/>
      <c r="K138" s="40"/>
      <c r="L138" s="49"/>
      <c r="M138" s="18"/>
      <c r="N138" s="21"/>
      <c r="O138" s="12"/>
      <c r="P138" s="50"/>
      <c r="Q138" s="50"/>
      <c r="R138" s="51"/>
    </row>
    <row r="139" s="52" customFormat="true" ht="15" hidden="false" customHeight="true" outlineLevel="0" collapsed="false">
      <c r="A139" s="59"/>
      <c r="B139" s="59"/>
      <c r="C139" s="5"/>
      <c r="D139" s="5"/>
      <c r="E139" s="5"/>
      <c r="F139" s="5"/>
      <c r="G139" s="18" t="e">
        <f aca="false">SUM(G140,G142)</f>
        <v>#REF!</v>
      </c>
      <c r="H139" s="21" t="e">
        <f aca="false">I139-G139</f>
        <v>#REF!</v>
      </c>
      <c r="I139" s="21" t="e">
        <f aca="false">SUM(I140,I142)</f>
        <v>#REF!</v>
      </c>
      <c r="J139" s="49"/>
      <c r="K139" s="40"/>
      <c r="L139" s="49"/>
      <c r="M139" s="18" t="n">
        <v>0</v>
      </c>
      <c r="N139" s="21" t="n">
        <v>0</v>
      </c>
      <c r="O139" s="21" t="n">
        <v>0</v>
      </c>
      <c r="P139" s="50"/>
      <c r="Q139" s="50"/>
      <c r="R139" s="51"/>
    </row>
    <row r="140" s="52" customFormat="true" ht="14.4" hidden="false" customHeight="false" outlineLevel="0" collapsed="false">
      <c r="A140" s="61" t="n">
        <v>81</v>
      </c>
      <c r="B140" s="61" t="s">
        <v>106</v>
      </c>
      <c r="C140" s="61"/>
      <c r="D140" s="61"/>
      <c r="E140" s="61"/>
      <c r="F140" s="61"/>
      <c r="G140" s="62" t="n">
        <v>0</v>
      </c>
      <c r="H140" s="62" t="n">
        <f aca="false">I140-G140</f>
        <v>0</v>
      </c>
      <c r="I140" s="62" t="n">
        <v>0</v>
      </c>
      <c r="J140" s="63"/>
      <c r="K140" s="64"/>
      <c r="L140" s="63"/>
      <c r="M140" s="62" t="n">
        <v>0</v>
      </c>
      <c r="N140" s="62" t="n">
        <f aca="false">O140-M140</f>
        <v>0</v>
      </c>
      <c r="O140" s="62" t="n">
        <v>0</v>
      </c>
      <c r="P140" s="50"/>
      <c r="Q140" s="50"/>
      <c r="R140" s="51"/>
    </row>
    <row r="141" s="52" customFormat="true" ht="14.4" hidden="false" customHeight="false" outlineLevel="0" collapsed="false">
      <c r="A141" s="61"/>
      <c r="B141" s="61"/>
      <c r="C141" s="61"/>
      <c r="D141" s="61"/>
      <c r="E141" s="61"/>
      <c r="F141" s="61"/>
      <c r="G141" s="62"/>
      <c r="H141" s="62"/>
      <c r="I141" s="62"/>
      <c r="J141" s="63"/>
      <c r="K141" s="64"/>
      <c r="L141" s="63"/>
      <c r="M141" s="62"/>
      <c r="N141" s="62"/>
      <c r="O141" s="62"/>
      <c r="P141" s="50"/>
      <c r="Q141" s="50"/>
      <c r="R141" s="51"/>
    </row>
    <row r="142" s="52" customFormat="true" ht="14.4" hidden="false" customHeight="false" outlineLevel="0" collapsed="false">
      <c r="A142" s="61" t="n">
        <v>84</v>
      </c>
      <c r="B142" s="61" t="s">
        <v>72</v>
      </c>
      <c r="C142" s="61"/>
      <c r="D142" s="61"/>
      <c r="E142" s="61"/>
      <c r="F142" s="61"/>
      <c r="G142" s="62" t="e">
        <f aca="false">#REF!</f>
        <v>#REF!</v>
      </c>
      <c r="H142" s="62" t="e">
        <f aca="false">I142-G142</f>
        <v>#REF!</v>
      </c>
      <c r="I142" s="62" t="e">
        <f aca="false">#REF!</f>
        <v>#REF!</v>
      </c>
      <c r="J142" s="63"/>
      <c r="K142" s="64"/>
      <c r="L142" s="63"/>
      <c r="M142" s="62" t="n">
        <v>0</v>
      </c>
      <c r="N142" s="62" t="n">
        <v>0</v>
      </c>
      <c r="O142" s="62" t="n">
        <v>0</v>
      </c>
      <c r="P142" s="50"/>
      <c r="Q142" s="50"/>
      <c r="R142" s="51"/>
    </row>
    <row r="143" s="52" customFormat="true" ht="15.6" hidden="false" customHeight="false" outlineLevel="0" collapsed="false">
      <c r="A143" s="8" t="n">
        <v>5</v>
      </c>
      <c r="B143" s="8" t="s">
        <v>107</v>
      </c>
      <c r="C143" s="12"/>
      <c r="D143" s="12"/>
      <c r="E143" s="12"/>
      <c r="F143" s="12"/>
      <c r="G143" s="18"/>
      <c r="H143" s="21"/>
      <c r="I143" s="21"/>
      <c r="J143" s="49"/>
      <c r="K143" s="40"/>
      <c r="L143" s="49"/>
      <c r="M143" s="18"/>
      <c r="N143" s="21"/>
      <c r="O143" s="21"/>
      <c r="P143" s="50"/>
      <c r="Q143" s="50"/>
      <c r="R143" s="51"/>
    </row>
    <row r="144" s="52" customFormat="true" ht="15.6" hidden="false" customHeight="false" outlineLevel="0" collapsed="false">
      <c r="A144" s="8"/>
      <c r="B144" s="8" t="s">
        <v>108</v>
      </c>
      <c r="C144" s="12"/>
      <c r="D144" s="12"/>
      <c r="E144" s="12"/>
      <c r="F144" s="12"/>
      <c r="G144" s="21" t="e">
        <f aca="false">G145</f>
        <v>#REF!</v>
      </c>
      <c r="H144" s="21" t="e">
        <f aca="false">I144-G144</f>
        <v>#REF!</v>
      </c>
      <c r="I144" s="21" t="e">
        <f aca="false">I145</f>
        <v>#REF!</v>
      </c>
      <c r="J144" s="49"/>
      <c r="K144" s="40"/>
      <c r="L144" s="49"/>
      <c r="M144" s="21" t="n">
        <v>0</v>
      </c>
      <c r="N144" s="21" t="n">
        <v>0</v>
      </c>
      <c r="O144" s="21" t="n">
        <v>0</v>
      </c>
      <c r="P144" s="50"/>
      <c r="Q144" s="50"/>
      <c r="R144" s="51"/>
    </row>
    <row r="145" s="52" customFormat="true" ht="14.4" hidden="false" customHeight="false" outlineLevel="0" collapsed="false">
      <c r="A145" s="61" t="n">
        <v>53</v>
      </c>
      <c r="B145" s="61" t="s">
        <v>28</v>
      </c>
      <c r="C145" s="61"/>
      <c r="D145" s="61"/>
      <c r="E145" s="61"/>
      <c r="F145" s="61"/>
      <c r="G145" s="62" t="e">
        <f aca="false">#REF!</f>
        <v>#REF!</v>
      </c>
      <c r="H145" s="62" t="e">
        <f aca="false">I145-G145</f>
        <v>#REF!</v>
      </c>
      <c r="I145" s="62" t="e">
        <f aca="false">#REF!</f>
        <v>#REF!</v>
      </c>
      <c r="J145" s="63"/>
      <c r="K145" s="64"/>
      <c r="L145" s="63"/>
      <c r="M145" s="62" t="n">
        <v>0</v>
      </c>
      <c r="N145" s="62" t="n">
        <v>0</v>
      </c>
      <c r="O145" s="62" t="n">
        <v>0</v>
      </c>
      <c r="P145" s="50"/>
      <c r="Q145" s="50"/>
      <c r="R145" s="51"/>
    </row>
    <row r="146" s="52" customFormat="true" ht="15.6" hidden="false" customHeight="false" outlineLevel="0" collapsed="false">
      <c r="A146" s="8"/>
      <c r="B146" s="8"/>
      <c r="C146" s="12"/>
      <c r="D146" s="12"/>
      <c r="E146" s="12"/>
      <c r="F146" s="12"/>
      <c r="G146" s="18"/>
      <c r="H146" s="21"/>
      <c r="I146" s="18"/>
      <c r="J146" s="49"/>
      <c r="K146" s="40"/>
      <c r="L146" s="49"/>
      <c r="M146" s="18"/>
      <c r="N146" s="21"/>
      <c r="O146" s="18"/>
      <c r="P146" s="50"/>
      <c r="Q146" s="50"/>
      <c r="R146" s="51"/>
    </row>
    <row r="147" s="52" customFormat="true" ht="15.6" hidden="false" customHeight="false" outlineLevel="0" collapsed="false">
      <c r="A147" s="59"/>
      <c r="B147" s="59"/>
      <c r="C147" s="59"/>
      <c r="D147" s="59"/>
      <c r="E147" s="59"/>
      <c r="F147" s="59"/>
      <c r="G147" s="60"/>
      <c r="H147" s="21"/>
      <c r="I147" s="59"/>
      <c r="J147" s="49"/>
      <c r="K147" s="40"/>
      <c r="L147" s="49"/>
      <c r="M147" s="60"/>
      <c r="N147" s="21"/>
      <c r="O147" s="59"/>
      <c r="P147" s="50"/>
      <c r="Q147" s="50"/>
      <c r="R147" s="51"/>
    </row>
    <row r="148" s="52" customFormat="true" ht="15.6" hidden="false" customHeight="false" outlineLevel="0" collapsed="false">
      <c r="A148" s="8" t="s">
        <v>30</v>
      </c>
      <c r="B148" s="8" t="s">
        <v>31</v>
      </c>
      <c r="C148" s="8"/>
      <c r="D148" s="8"/>
      <c r="E148" s="8"/>
      <c r="F148" s="8"/>
      <c r="G148" s="21" t="n">
        <f aca="false">G150</f>
        <v>244000</v>
      </c>
      <c r="H148" s="21" t="n">
        <f aca="false">H150</f>
        <v>-49000</v>
      </c>
      <c r="I148" s="21" t="n">
        <f aca="false">I150</f>
        <v>195000</v>
      </c>
      <c r="J148" s="49"/>
      <c r="K148" s="40"/>
      <c r="L148" s="49"/>
      <c r="M148" s="21" t="n">
        <f aca="false">M150</f>
        <v>0</v>
      </c>
      <c r="N148" s="21" t="n">
        <f aca="false">N150</f>
        <v>392620</v>
      </c>
      <c r="O148" s="21" t="n">
        <f aca="false">O150</f>
        <v>392620</v>
      </c>
      <c r="P148" s="50"/>
      <c r="Q148" s="50"/>
      <c r="R148" s="51"/>
    </row>
    <row r="149" s="52" customFormat="true" ht="15.6" hidden="false" customHeight="false" outlineLevel="0" collapsed="false">
      <c r="A149" s="59"/>
      <c r="B149" s="59"/>
      <c r="C149" s="59"/>
      <c r="D149" s="59"/>
      <c r="E149" s="59"/>
      <c r="F149" s="59"/>
      <c r="G149" s="60"/>
      <c r="H149" s="21"/>
      <c r="I149" s="59"/>
      <c r="J149" s="49"/>
      <c r="K149" s="40"/>
      <c r="L149" s="49"/>
      <c r="M149" s="60"/>
      <c r="N149" s="21"/>
      <c r="O149" s="59"/>
      <c r="P149" s="50"/>
      <c r="Q149" s="50"/>
      <c r="R149" s="51"/>
    </row>
    <row r="150" s="58" customFormat="true" ht="13.2" hidden="false" customHeight="false" outlineLevel="0" collapsed="false">
      <c r="A150" s="12" t="n">
        <v>9</v>
      </c>
      <c r="B150" s="12" t="s">
        <v>109</v>
      </c>
      <c r="C150" s="12"/>
      <c r="D150" s="12"/>
      <c r="E150" s="12"/>
      <c r="F150" s="12"/>
      <c r="G150" s="18" t="n">
        <f aca="false">G151</f>
        <v>244000</v>
      </c>
      <c r="H150" s="18" t="n">
        <f aca="false">I150-G150</f>
        <v>-49000</v>
      </c>
      <c r="I150" s="18" t="n">
        <f aca="false">I151</f>
        <v>195000</v>
      </c>
      <c r="J150" s="55"/>
      <c r="K150" s="42"/>
      <c r="L150" s="55"/>
      <c r="M150" s="18" t="n">
        <f aca="false">M151</f>
        <v>0</v>
      </c>
      <c r="N150" s="18" t="n">
        <f aca="false">O150-M150</f>
        <v>392620</v>
      </c>
      <c r="O150" s="18" t="n">
        <f aca="false">O151</f>
        <v>392620</v>
      </c>
      <c r="P150" s="56"/>
      <c r="Q150" s="56"/>
      <c r="R150" s="57"/>
    </row>
    <row r="151" s="58" customFormat="true" ht="13.2" hidden="false" customHeight="false" outlineLevel="0" collapsed="false">
      <c r="A151" s="12" t="n">
        <v>92</v>
      </c>
      <c r="B151" s="12" t="s">
        <v>110</v>
      </c>
      <c r="C151" s="12"/>
      <c r="D151" s="12"/>
      <c r="E151" s="12"/>
      <c r="F151" s="12"/>
      <c r="G151" s="18" t="n">
        <f aca="false">G152</f>
        <v>244000</v>
      </c>
      <c r="H151" s="18" t="n">
        <f aca="false">I151-G151</f>
        <v>-49000</v>
      </c>
      <c r="I151" s="18" t="n">
        <f aca="false">I152</f>
        <v>195000</v>
      </c>
      <c r="J151" s="55"/>
      <c r="K151" s="42"/>
      <c r="L151" s="55"/>
      <c r="M151" s="18" t="n">
        <f aca="false">M152</f>
        <v>0</v>
      </c>
      <c r="N151" s="18" t="n">
        <f aca="false">O151-M151</f>
        <v>392620</v>
      </c>
      <c r="O151" s="18" t="n">
        <f aca="false">O152</f>
        <v>392620</v>
      </c>
      <c r="P151" s="56"/>
      <c r="Q151" s="56"/>
      <c r="R151" s="57"/>
    </row>
    <row r="152" s="58" customFormat="true" ht="13.2" hidden="false" customHeight="false" outlineLevel="0" collapsed="false">
      <c r="A152" s="12" t="n">
        <v>922</v>
      </c>
      <c r="B152" s="12" t="s">
        <v>111</v>
      </c>
      <c r="C152" s="12"/>
      <c r="D152" s="12"/>
      <c r="E152" s="12"/>
      <c r="F152" s="12"/>
      <c r="G152" s="18" t="n">
        <v>244000</v>
      </c>
      <c r="H152" s="18" t="n">
        <f aca="false">I152-G152</f>
        <v>-49000</v>
      </c>
      <c r="I152" s="18" t="n">
        <v>195000</v>
      </c>
      <c r="J152" s="55"/>
      <c r="K152" s="42"/>
      <c r="L152" s="55"/>
      <c r="M152" s="18" t="n">
        <v>0</v>
      </c>
      <c r="N152" s="18" t="n">
        <v>392620</v>
      </c>
      <c r="O152" s="18" t="n">
        <v>392620</v>
      </c>
      <c r="P152" s="56"/>
      <c r="Q152" s="56"/>
      <c r="R152" s="57"/>
    </row>
    <row r="153" s="52" customFormat="true" ht="13.8" hidden="false" customHeight="false" outlineLevel="0" collapsed="false">
      <c r="A153" s="5"/>
      <c r="B153" s="5"/>
      <c r="C153" s="5"/>
      <c r="D153" s="5"/>
      <c r="E153" s="5"/>
      <c r="F153" s="5"/>
      <c r="G153" s="54"/>
      <c r="H153" s="54"/>
      <c r="I153" s="54"/>
      <c r="J153" s="49"/>
      <c r="K153" s="40"/>
      <c r="L153" s="49"/>
      <c r="M153" s="54"/>
      <c r="N153" s="54"/>
      <c r="O153" s="54"/>
      <c r="P153" s="50"/>
      <c r="Q153" s="50"/>
      <c r="R153" s="51"/>
    </row>
    <row r="154" s="52" customFormat="true" ht="13.8" hidden="false" customHeight="false" outlineLevel="0" collapsed="false">
      <c r="A154" s="49"/>
      <c r="B154" s="49"/>
      <c r="C154" s="49"/>
      <c r="D154" s="49"/>
      <c r="E154" s="49"/>
      <c r="F154" s="49"/>
      <c r="G154" s="50"/>
      <c r="H154" s="49"/>
      <c r="I154" s="50"/>
      <c r="J154" s="49"/>
      <c r="K154" s="40"/>
      <c r="L154" s="49"/>
      <c r="M154" s="50"/>
      <c r="N154" s="50"/>
      <c r="O154" s="50"/>
      <c r="P154" s="65"/>
      <c r="Q154" s="50"/>
      <c r="R154" s="51"/>
    </row>
    <row r="155" s="52" customFormat="true" ht="13.8" hidden="false" customHeight="false" outlineLevel="0" collapsed="false">
      <c r="A155" s="49"/>
      <c r="B155" s="49"/>
      <c r="C155" s="49"/>
      <c r="D155" s="49"/>
      <c r="E155" s="49"/>
      <c r="F155" s="49"/>
      <c r="G155" s="50"/>
      <c r="H155" s="49"/>
      <c r="I155" s="50"/>
      <c r="J155" s="49"/>
      <c r="K155" s="40"/>
      <c r="L155" s="49"/>
      <c r="M155" s="50"/>
      <c r="N155" s="50"/>
      <c r="O155" s="50"/>
      <c r="P155" s="65"/>
      <c r="Q155" s="50"/>
      <c r="R155" s="51"/>
    </row>
    <row r="156" s="52" customFormat="true" ht="13.8" hidden="false" customHeight="false" outlineLevel="0" collapsed="false">
      <c r="A156" s="49"/>
      <c r="B156" s="49"/>
      <c r="C156" s="49"/>
      <c r="D156" s="49"/>
      <c r="E156" s="49"/>
      <c r="F156" s="49"/>
      <c r="G156" s="50"/>
      <c r="H156" s="49"/>
      <c r="I156" s="50"/>
      <c r="J156" s="49"/>
      <c r="K156" s="40"/>
      <c r="L156" s="49"/>
      <c r="M156" s="50"/>
      <c r="N156" s="50"/>
      <c r="O156" s="50"/>
      <c r="P156" s="65"/>
      <c r="Q156" s="50"/>
      <c r="R156" s="51"/>
    </row>
    <row r="157" s="52" customFormat="true" ht="13.8" hidden="false" customHeight="false" outlineLevel="0" collapsed="false">
      <c r="A157" s="28" t="s">
        <v>112</v>
      </c>
      <c r="B157" s="49"/>
      <c r="C157" s="49"/>
      <c r="D157" s="49"/>
      <c r="E157" s="49"/>
      <c r="F157" s="49"/>
      <c r="G157" s="50"/>
      <c r="H157" s="49"/>
      <c r="I157" s="50"/>
      <c r="J157" s="49"/>
      <c r="K157" s="40"/>
      <c r="L157" s="49"/>
      <c r="M157" s="50"/>
      <c r="N157" s="50"/>
      <c r="O157" s="50"/>
      <c r="P157" s="50"/>
      <c r="Q157" s="50"/>
      <c r="R157" s="51"/>
    </row>
    <row r="158" s="52" customFormat="true" ht="15.6" hidden="false" customHeight="false" outlineLevel="0" collapsed="false">
      <c r="A158" s="66"/>
      <c r="B158" s="66"/>
      <c r="C158" s="66"/>
      <c r="D158" s="66"/>
      <c r="E158" s="66"/>
      <c r="F158" s="66"/>
      <c r="G158" s="67"/>
      <c r="H158" s="66" t="s">
        <v>113</v>
      </c>
      <c r="I158" s="66"/>
      <c r="J158" s="67"/>
      <c r="K158" s="67"/>
      <c r="L158" s="49"/>
      <c r="M158" s="42" t="s">
        <v>113</v>
      </c>
      <c r="N158" s="50"/>
      <c r="O158" s="50"/>
      <c r="P158" s="50"/>
      <c r="Q158" s="50"/>
      <c r="R158" s="51"/>
    </row>
    <row r="159" s="52" customFormat="true" ht="15" hidden="false" customHeight="false" outlineLevel="0" collapsed="false">
      <c r="A159" s="68"/>
      <c r="B159" s="68"/>
      <c r="C159" s="68"/>
      <c r="D159" s="68"/>
      <c r="E159" s="68"/>
      <c r="F159" s="68"/>
      <c r="G159" s="69"/>
      <c r="H159" s="70"/>
      <c r="I159" s="70"/>
      <c r="J159" s="69"/>
      <c r="K159" s="71"/>
      <c r="L159" s="72"/>
      <c r="M159" s="73"/>
      <c r="N159" s="73"/>
      <c r="O159" s="73"/>
      <c r="P159" s="50"/>
      <c r="Q159" s="50"/>
      <c r="R159" s="51"/>
    </row>
    <row r="160" s="52" customFormat="true" ht="15" hidden="false" customHeight="false" outlineLevel="0" collapsed="false">
      <c r="A160" s="70" t="s">
        <v>114</v>
      </c>
      <c r="B160" s="70"/>
      <c r="C160" s="70"/>
      <c r="D160" s="70"/>
      <c r="E160" s="70"/>
      <c r="F160" s="70"/>
      <c r="G160" s="69"/>
      <c r="H160" s="70"/>
      <c r="I160" s="70"/>
      <c r="J160" s="69"/>
      <c r="K160" s="71"/>
      <c r="L160" s="72"/>
      <c r="M160" s="73"/>
      <c r="N160" s="73"/>
      <c r="O160" s="73"/>
      <c r="P160" s="50"/>
      <c r="Q160" s="50"/>
      <c r="R160" s="51"/>
    </row>
    <row r="161" s="52" customFormat="true" ht="15" hidden="false" customHeight="false" outlineLevel="0" collapsed="false">
      <c r="A161" s="70" t="s">
        <v>115</v>
      </c>
      <c r="B161" s="70"/>
      <c r="C161" s="70"/>
      <c r="D161" s="70"/>
      <c r="E161" s="70"/>
      <c r="F161" s="70"/>
      <c r="G161" s="69"/>
      <c r="H161" s="70"/>
      <c r="I161" s="70"/>
      <c r="J161" s="69"/>
      <c r="K161" s="71"/>
      <c r="L161" s="72"/>
      <c r="M161" s="73"/>
      <c r="N161" s="73"/>
      <c r="O161" s="73"/>
      <c r="P161" s="50"/>
      <c r="Q161" s="50"/>
      <c r="R161" s="51"/>
    </row>
    <row r="162" s="52" customFormat="true" ht="13.8" hidden="false" customHeight="false" outlineLevel="0" collapsed="false">
      <c r="A162" s="70"/>
      <c r="B162" s="70"/>
      <c r="C162" s="70"/>
      <c r="D162" s="70"/>
      <c r="E162" s="70"/>
      <c r="F162" s="70"/>
      <c r="G162" s="69"/>
      <c r="H162" s="70"/>
      <c r="I162" s="70"/>
      <c r="J162" s="69"/>
      <c r="K162" s="69"/>
      <c r="L162" s="72"/>
      <c r="M162" s="73"/>
      <c r="N162" s="73"/>
      <c r="O162" s="73"/>
      <c r="P162" s="50"/>
      <c r="Q162" s="50"/>
      <c r="R162" s="51"/>
    </row>
    <row r="163" s="11" customFormat="true" ht="13.8" hidden="false" customHeight="false" outlineLevel="0" collapsed="false">
      <c r="A163" s="28"/>
      <c r="B163" s="28"/>
      <c r="C163" s="28"/>
      <c r="D163" s="28"/>
      <c r="E163" s="28"/>
      <c r="F163" s="28"/>
      <c r="G163" s="27"/>
      <c r="H163" s="28"/>
      <c r="I163" s="28"/>
      <c r="J163" s="28"/>
      <c r="K163" s="40"/>
      <c r="L163" s="28"/>
      <c r="M163" s="27"/>
      <c r="N163" s="30"/>
      <c r="O163" s="30"/>
      <c r="P163" s="74"/>
      <c r="Q163" s="74"/>
    </row>
    <row r="164" customFormat="false" ht="15.6" hidden="false" customHeight="false" outlineLevel="0" collapsed="false">
      <c r="A164" s="12" t="s">
        <v>43</v>
      </c>
      <c r="B164" s="12"/>
      <c r="C164" s="12" t="s">
        <v>116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75" t="s">
        <v>117</v>
      </c>
      <c r="O164" s="75" t="s">
        <v>118</v>
      </c>
      <c r="P164" s="75" t="s">
        <v>119</v>
      </c>
      <c r="Q164" s="76"/>
      <c r="R164" s="0"/>
    </row>
    <row r="165" s="52" customFormat="true" ht="15.6" hidden="false" customHeight="false" outlineLevel="0" collapsed="false">
      <c r="A165" s="0"/>
      <c r="B165" s="0"/>
      <c r="C165" s="0"/>
      <c r="D165" s="0"/>
      <c r="E165" s="0"/>
      <c r="F165" s="0"/>
      <c r="G165" s="0"/>
      <c r="H165" s="0"/>
      <c r="I165" s="0"/>
      <c r="J165" s="0"/>
      <c r="K165" s="0"/>
      <c r="L165" s="0"/>
      <c r="M165" s="0"/>
      <c r="N165" s="75" t="s">
        <v>16</v>
      </c>
      <c r="O165" s="77"/>
      <c r="P165" s="75" t="s">
        <v>120</v>
      </c>
      <c r="Q165" s="50"/>
      <c r="R165" s="51"/>
    </row>
    <row r="166" customFormat="false" ht="15.6" hidden="false" customHeight="false" outlineLevel="0" collapsed="false">
      <c r="A166" s="78" t="s">
        <v>121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9" t="n">
        <v>16624331</v>
      </c>
      <c r="O166" s="79" t="n">
        <f aca="false">P166-N166</f>
        <v>-9186386</v>
      </c>
      <c r="P166" s="79" t="n">
        <f aca="false">P167+P233</f>
        <v>7437945</v>
      </c>
      <c r="Q166" s="43"/>
      <c r="R166" s="0"/>
    </row>
    <row r="167" s="8" customFormat="true" ht="15.6" hidden="false" customHeight="false" outlineLevel="0" collapsed="false">
      <c r="A167" s="80" t="s">
        <v>122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 t="n">
        <v>388200</v>
      </c>
      <c r="O167" s="81" t="n">
        <f aca="false">P167-N167</f>
        <v>-6200</v>
      </c>
      <c r="P167" s="81" t="n">
        <f aca="false">P168</f>
        <v>382000</v>
      </c>
      <c r="Q167" s="24"/>
    </row>
    <row r="168" s="11" customFormat="true" ht="13.8" hidden="false" customHeight="false" outlineLevel="0" collapsed="false">
      <c r="A168" s="82" t="s">
        <v>123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3" t="n">
        <v>388200</v>
      </c>
      <c r="O168" s="83" t="n">
        <f aca="false">P168-N168</f>
        <v>-6200</v>
      </c>
      <c r="P168" s="83" t="n">
        <f aca="false">P169+P220</f>
        <v>382000</v>
      </c>
      <c r="Q168" s="43"/>
    </row>
    <row r="169" s="12" customFormat="true" ht="13.8" hidden="false" customHeight="false" outlineLevel="0" collapsed="false">
      <c r="A169" s="84" t="s">
        <v>124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5" t="n">
        <v>357200</v>
      </c>
      <c r="O169" s="85" t="n">
        <f aca="false">P169-N169</f>
        <v>7800</v>
      </c>
      <c r="P169" s="85" t="n">
        <f aca="false">P172+P202+P214</f>
        <v>365000</v>
      </c>
      <c r="Q169" s="43"/>
    </row>
    <row r="170" s="11" customFormat="true" ht="13.8" hidden="false" customHeight="false" outlineLevel="0" collapsed="false">
      <c r="A170" s="86" t="s">
        <v>125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7"/>
      <c r="O170" s="88"/>
      <c r="P170" s="88"/>
      <c r="Q170" s="43"/>
    </row>
    <row r="171" s="12" customFormat="true" ht="13.8" hidden="false" customHeight="false" outlineLevel="0" collapsed="false">
      <c r="A171" s="89" t="s">
        <v>126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1"/>
      <c r="O171" s="92"/>
      <c r="P171" s="92"/>
      <c r="Q171" s="42"/>
      <c r="R171" s="93"/>
      <c r="S171" s="93"/>
      <c r="T171" s="43"/>
      <c r="U171" s="93"/>
      <c r="V171" s="43"/>
      <c r="W171" s="93"/>
      <c r="X171" s="40"/>
      <c r="Y171" s="93"/>
      <c r="Z171" s="43"/>
      <c r="AA171" s="43"/>
      <c r="AB171" s="40"/>
      <c r="AC171" s="43"/>
      <c r="AD171" s="43"/>
      <c r="AE171" s="43"/>
      <c r="AF171" s="93"/>
      <c r="AG171" s="93"/>
      <c r="AH171" s="43"/>
      <c r="AI171" s="93"/>
      <c r="AJ171" s="93"/>
      <c r="AK171" s="43"/>
    </row>
    <row r="172" customFormat="false" ht="13.8" hidden="false" customHeight="false" outlineLevel="0" collapsed="false">
      <c r="A172" s="94" t="s">
        <v>127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6" t="n">
        <v>288000</v>
      </c>
      <c r="O172" s="96" t="n">
        <f aca="false">P172-N172</f>
        <v>-9200</v>
      </c>
      <c r="P172" s="96" t="n">
        <f aca="false">P173</f>
        <v>278800</v>
      </c>
      <c r="Q172" s="43"/>
      <c r="R172" s="0"/>
    </row>
    <row r="173" s="12" customFormat="true" ht="16.5" hidden="false" customHeight="true" outlineLevel="0" collapsed="false">
      <c r="A173" s="41" t="n">
        <v>3</v>
      </c>
      <c r="B173" s="41" t="s">
        <v>21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2" t="n">
        <v>288000</v>
      </c>
      <c r="O173" s="77" t="n">
        <f aca="false">P173-N173</f>
        <v>-9200</v>
      </c>
      <c r="P173" s="42" t="n">
        <f aca="false">P174+P182+P198</f>
        <v>278800</v>
      </c>
      <c r="Q173" s="42"/>
    </row>
    <row r="174" s="12" customFormat="true" ht="16.5" hidden="false" customHeight="true" outlineLevel="0" collapsed="false">
      <c r="A174" s="41" t="n">
        <v>31</v>
      </c>
      <c r="B174" s="41" t="s">
        <v>75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 t="n">
        <v>174000</v>
      </c>
      <c r="O174" s="77" t="n">
        <f aca="false">P174-N174</f>
        <v>-1500</v>
      </c>
      <c r="P174" s="42" t="n">
        <f aca="false">P175+P179</f>
        <v>172500</v>
      </c>
      <c r="Q174" s="42"/>
    </row>
    <row r="175" s="12" customFormat="true" ht="13.2" hidden="false" customHeight="false" outlineLevel="0" collapsed="false">
      <c r="A175" s="41" t="n">
        <v>311</v>
      </c>
      <c r="B175" s="41" t="s">
        <v>128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2" t="n">
        <f aca="false">SUM(N176:N178)</f>
        <v>149000</v>
      </c>
      <c r="O175" s="77" t="n">
        <f aca="false">P175-N175</f>
        <v>-1500</v>
      </c>
      <c r="P175" s="42" t="n">
        <v>147500</v>
      </c>
      <c r="Q175" s="42"/>
    </row>
    <row r="176" s="12" customFormat="true" ht="13.2" hidden="true" customHeight="false" outlineLevel="0" collapsed="false">
      <c r="A176" s="1" t="n">
        <v>3111</v>
      </c>
      <c r="B176" s="1" t="s">
        <v>129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43" t="n">
        <v>101000</v>
      </c>
      <c r="O176" s="77" t="n">
        <f aca="false">P176-N176</f>
        <v>0</v>
      </c>
      <c r="P176" s="77" t="n">
        <v>101000</v>
      </c>
      <c r="Q176" s="42"/>
    </row>
    <row r="177" customFormat="false" ht="13.2" hidden="true" customHeight="false" outlineLevel="0" collapsed="false">
      <c r="A177" s="1" t="n">
        <v>3111</v>
      </c>
      <c r="B177" s="1" t="s">
        <v>130</v>
      </c>
      <c r="N177" s="43" t="n">
        <v>18000</v>
      </c>
      <c r="O177" s="77" t="n">
        <f aca="false">P177-N177</f>
        <v>0</v>
      </c>
      <c r="P177" s="77" t="n">
        <v>18000</v>
      </c>
      <c r="Q177" s="43"/>
      <c r="R177" s="0"/>
    </row>
    <row r="178" s="12" customFormat="true" ht="13.5" hidden="true" customHeight="true" outlineLevel="0" collapsed="false">
      <c r="A178" s="1" t="n">
        <v>3111</v>
      </c>
      <c r="B178" s="1" t="s">
        <v>131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43" t="n">
        <v>30000</v>
      </c>
      <c r="O178" s="77" t="n">
        <f aca="false">P178-N178</f>
        <v>0</v>
      </c>
      <c r="P178" s="77" t="n">
        <v>30000</v>
      </c>
      <c r="Q178" s="42"/>
    </row>
    <row r="179" s="12" customFormat="true" ht="13.5" hidden="false" customHeight="true" outlineLevel="0" collapsed="false">
      <c r="A179" s="41" t="n">
        <v>313</v>
      </c>
      <c r="B179" s="41" t="s">
        <v>78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2" t="n">
        <f aca="false">N180+N181</f>
        <v>25000</v>
      </c>
      <c r="O179" s="77" t="n">
        <f aca="false">P179-N179</f>
        <v>0</v>
      </c>
      <c r="P179" s="42" t="n">
        <f aca="false">P180+P181</f>
        <v>25000</v>
      </c>
      <c r="Q179" s="42"/>
    </row>
    <row r="180" s="12" customFormat="true" ht="13.5" hidden="true" customHeight="true" outlineLevel="0" collapsed="false">
      <c r="A180" s="1" t="n">
        <v>3132</v>
      </c>
      <c r="B180" s="1" t="s">
        <v>132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97" t="n">
        <v>25000</v>
      </c>
      <c r="O180" s="77" t="n">
        <f aca="false">P180-N180</f>
        <v>-500</v>
      </c>
      <c r="P180" s="77" t="n">
        <v>24500</v>
      </c>
      <c r="Q180" s="42"/>
    </row>
    <row r="181" s="12" customFormat="true" ht="13.5" hidden="true" customHeight="true" outlineLevel="0" collapsed="false">
      <c r="A181" s="45" t="n">
        <v>3133</v>
      </c>
      <c r="B181" s="98" t="s">
        <v>133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97"/>
      <c r="O181" s="77" t="n">
        <f aca="false">P181-N181</f>
        <v>500</v>
      </c>
      <c r="P181" s="77" t="n">
        <v>500</v>
      </c>
      <c r="Q181" s="42"/>
    </row>
    <row r="182" customFormat="false" ht="13.5" hidden="false" customHeight="true" outlineLevel="0" collapsed="false">
      <c r="A182" s="99" t="n">
        <v>32</v>
      </c>
      <c r="B182" s="99" t="s">
        <v>79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100" t="n">
        <v>99000</v>
      </c>
      <c r="O182" s="18" t="n">
        <f aca="false">P182-N182</f>
        <v>-7700</v>
      </c>
      <c r="P182" s="100" t="n">
        <v>91300</v>
      </c>
      <c r="Q182" s="43"/>
      <c r="R182" s="0"/>
    </row>
    <row r="183" s="12" customFormat="true" ht="13.5" hidden="false" customHeight="true" outlineLevel="0" collapsed="false">
      <c r="A183" s="99" t="n">
        <v>321</v>
      </c>
      <c r="B183" s="99" t="s">
        <v>80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100" t="n">
        <f aca="false">SUM(N184:N185)</f>
        <v>9000</v>
      </c>
      <c r="O183" s="77" t="n">
        <f aca="false">P183-N183</f>
        <v>-3000</v>
      </c>
      <c r="P183" s="100" t="n">
        <v>6000</v>
      </c>
      <c r="Q183" s="42"/>
    </row>
    <row r="184" s="12" customFormat="true" ht="13.5" hidden="true" customHeight="true" outlineLevel="0" collapsed="false">
      <c r="A184" s="45" t="n">
        <v>3211</v>
      </c>
      <c r="B184" s="98" t="s">
        <v>134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97" t="n">
        <v>7000</v>
      </c>
      <c r="O184" s="77" t="n">
        <f aca="false">P184-N184</f>
        <v>0</v>
      </c>
      <c r="P184" s="77" t="n">
        <v>7000</v>
      </c>
      <c r="Q184" s="42"/>
    </row>
    <row r="185" s="11" customFormat="true" ht="13.5" hidden="true" customHeight="true" outlineLevel="0" collapsed="false">
      <c r="A185" s="45" t="n">
        <v>3213</v>
      </c>
      <c r="B185" s="98" t="s">
        <v>135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97" t="n">
        <v>2000</v>
      </c>
      <c r="O185" s="77" t="n">
        <f aca="false">P185-N185</f>
        <v>0</v>
      </c>
      <c r="P185" s="77" t="n">
        <v>2000</v>
      </c>
      <c r="Q185" s="42"/>
    </row>
    <row r="186" customFormat="false" ht="13.5" hidden="false" customHeight="true" outlineLevel="0" collapsed="false">
      <c r="A186" s="45"/>
      <c r="B186" s="98"/>
      <c r="N186" s="97"/>
      <c r="O186" s="77"/>
      <c r="P186" s="77"/>
      <c r="Q186" s="42"/>
      <c r="R186" s="0"/>
    </row>
    <row r="187" customFormat="false" ht="13.5" hidden="false" customHeight="true" outlineLevel="0" collapsed="false">
      <c r="A187" s="99" t="n">
        <v>323</v>
      </c>
      <c r="B187" s="99" t="s">
        <v>82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100" t="n">
        <f aca="false">N188</f>
        <v>5000</v>
      </c>
      <c r="O187" s="18" t="n">
        <f aca="false">P187-N187</f>
        <v>-3500</v>
      </c>
      <c r="P187" s="100" t="n">
        <v>1500</v>
      </c>
      <c r="Q187" s="42"/>
      <c r="R187" s="0"/>
    </row>
    <row r="188" customFormat="false" ht="13.5" hidden="true" customHeight="true" outlineLevel="0" collapsed="false">
      <c r="A188" s="45" t="n">
        <v>3237</v>
      </c>
      <c r="B188" s="98" t="s">
        <v>136</v>
      </c>
      <c r="N188" s="97" t="n">
        <v>5000</v>
      </c>
      <c r="O188" s="77" t="n">
        <f aca="false">P188-N188</f>
        <v>0</v>
      </c>
      <c r="P188" s="77" t="n">
        <v>5000</v>
      </c>
      <c r="Q188" s="42"/>
      <c r="R188" s="0"/>
    </row>
    <row r="189" customFormat="false" ht="13.5" hidden="false" customHeight="true" outlineLevel="0" collapsed="false">
      <c r="A189" s="45"/>
      <c r="B189" s="98"/>
      <c r="N189" s="97"/>
      <c r="O189" s="77"/>
      <c r="P189" s="77"/>
      <c r="Q189" s="42"/>
      <c r="R189" s="0"/>
    </row>
    <row r="190" customFormat="false" ht="13.5" hidden="false" customHeight="true" outlineLevel="0" collapsed="false">
      <c r="A190" s="99" t="n">
        <v>329</v>
      </c>
      <c r="B190" s="99" t="s">
        <v>137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100" t="n">
        <v>85000</v>
      </c>
      <c r="O190" s="18" t="n">
        <f aca="false">P190-N190</f>
        <v>-1200</v>
      </c>
      <c r="P190" s="100" t="n">
        <v>83800</v>
      </c>
      <c r="Q190" s="42"/>
      <c r="R190" s="0"/>
    </row>
    <row r="191" customFormat="false" ht="13.5" hidden="true" customHeight="true" outlineLevel="0" collapsed="false">
      <c r="A191" s="45" t="n">
        <v>3291</v>
      </c>
      <c r="B191" s="98" t="s">
        <v>138</v>
      </c>
      <c r="N191" s="97" t="n">
        <v>37000</v>
      </c>
      <c r="O191" s="77" t="n">
        <f aca="false">P191-N191</f>
        <v>0</v>
      </c>
      <c r="P191" s="77" t="n">
        <v>37000</v>
      </c>
      <c r="Q191" s="42"/>
      <c r="R191" s="0"/>
    </row>
    <row r="192" customFormat="false" ht="13.5" hidden="true" customHeight="true" outlineLevel="0" collapsed="false">
      <c r="A192" s="45" t="n">
        <v>3293</v>
      </c>
      <c r="B192" s="1" t="s">
        <v>139</v>
      </c>
      <c r="N192" s="43" t="n">
        <v>20000</v>
      </c>
      <c r="O192" s="77" t="n">
        <f aca="false">P192-N192</f>
        <v>5000</v>
      </c>
      <c r="P192" s="77" t="n">
        <v>25000</v>
      </c>
      <c r="Q192" s="42"/>
      <c r="R192" s="0"/>
    </row>
    <row r="193" s="5" customFormat="true" ht="13.5" hidden="true" customHeight="true" outlineLevel="0" collapsed="false">
      <c r="A193" s="45" t="n">
        <v>3293</v>
      </c>
      <c r="B193" s="98" t="s">
        <v>140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3" t="n">
        <v>5000</v>
      </c>
      <c r="O193" s="77" t="n">
        <f aca="false">P193-N193</f>
        <v>3000</v>
      </c>
      <c r="P193" s="77" t="n">
        <v>8000</v>
      </c>
      <c r="Q193" s="42"/>
    </row>
    <row r="194" s="5" customFormat="true" ht="13.5" hidden="true" customHeight="true" outlineLevel="0" collapsed="false">
      <c r="A194" s="45" t="n">
        <v>3293</v>
      </c>
      <c r="B194" s="1" t="s">
        <v>141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3" t="n">
        <v>8000</v>
      </c>
      <c r="O194" s="77" t="n">
        <f aca="false">P194-N194</f>
        <v>0</v>
      </c>
      <c r="P194" s="77" t="n">
        <v>8000</v>
      </c>
      <c r="Q194" s="43"/>
    </row>
    <row r="195" s="12" customFormat="true" ht="13.5" hidden="true" customHeight="true" outlineLevel="0" collapsed="false">
      <c r="A195" s="45" t="n">
        <v>3293</v>
      </c>
      <c r="B195" s="1" t="s">
        <v>142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3" t="n">
        <v>5000</v>
      </c>
      <c r="O195" s="77" t="n">
        <f aca="false">P195-N195</f>
        <v>0</v>
      </c>
      <c r="P195" s="77" t="n">
        <v>5000</v>
      </c>
      <c r="Q195" s="42"/>
    </row>
    <row r="196" customFormat="false" ht="13.5" hidden="true" customHeight="true" outlineLevel="0" collapsed="false">
      <c r="A196" s="1" t="n">
        <v>3293</v>
      </c>
      <c r="B196" s="1" t="s">
        <v>143</v>
      </c>
      <c r="N196" s="43" t="n">
        <v>2000</v>
      </c>
      <c r="O196" s="77" t="n">
        <f aca="false">P196-N196</f>
        <v>0</v>
      </c>
      <c r="P196" s="77" t="n">
        <v>2000</v>
      </c>
      <c r="Q196" s="42"/>
      <c r="R196" s="0"/>
    </row>
    <row r="197" s="11" customFormat="true" ht="13.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3"/>
      <c r="O197" s="77"/>
      <c r="P197" s="77"/>
      <c r="Q197" s="42"/>
    </row>
    <row r="198" s="12" customFormat="true" ht="13.5" hidden="false" customHeight="true" outlineLevel="0" collapsed="false">
      <c r="A198" s="99" t="n">
        <v>38</v>
      </c>
      <c r="B198" s="99" t="s">
        <v>144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2" t="n">
        <f aca="false">N199</f>
        <v>15000</v>
      </c>
      <c r="O198" s="77" t="n">
        <f aca="false">P198-N198</f>
        <v>0</v>
      </c>
      <c r="P198" s="42" t="n">
        <f aca="false">P199</f>
        <v>15000</v>
      </c>
      <c r="Q198" s="43"/>
    </row>
    <row r="199" s="12" customFormat="true" ht="13.5" hidden="false" customHeight="true" outlineLevel="0" collapsed="false">
      <c r="A199" s="99" t="n">
        <v>385</v>
      </c>
      <c r="B199" s="99" t="s">
        <v>145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2" t="n">
        <f aca="false">N200</f>
        <v>15000</v>
      </c>
      <c r="O199" s="77" t="n">
        <f aca="false">P199-N199</f>
        <v>0</v>
      </c>
      <c r="P199" s="42" t="n">
        <f aca="false">P200</f>
        <v>15000</v>
      </c>
      <c r="Q199" s="42"/>
    </row>
    <row r="200" s="12" customFormat="true" ht="13.5" hidden="true" customHeight="true" outlineLevel="0" collapsed="false">
      <c r="A200" s="45" t="n">
        <v>3851</v>
      </c>
      <c r="B200" s="101" t="s">
        <v>146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3" t="n">
        <v>15000</v>
      </c>
      <c r="O200" s="77" t="n">
        <f aca="false">P200-N200</f>
        <v>0</v>
      </c>
      <c r="P200" s="77" t="n">
        <v>15000</v>
      </c>
      <c r="Q200" s="43"/>
    </row>
    <row r="201" s="11" customFormat="true" ht="13.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3"/>
      <c r="O201" s="77"/>
      <c r="P201" s="77"/>
      <c r="Q201" s="42"/>
    </row>
    <row r="202" s="11" customFormat="true" ht="13.5" hidden="false" customHeight="true" outlineLevel="0" collapsed="false">
      <c r="A202" s="94" t="s">
        <v>147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102" t="n">
        <f aca="false">N205+N208</f>
        <v>34200</v>
      </c>
      <c r="O202" s="102" t="n">
        <f aca="false">P202-N202</f>
        <v>17000</v>
      </c>
      <c r="P202" s="102" t="n">
        <f aca="false">P205+P208</f>
        <v>51200</v>
      </c>
      <c r="Q202" s="40"/>
    </row>
    <row r="203" customFormat="false" ht="12.75" hidden="false" customHeight="true" outlineLevel="0" collapsed="false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2"/>
      <c r="O203" s="77"/>
      <c r="P203" s="18"/>
      <c r="Q203" s="42"/>
      <c r="R203" s="0"/>
    </row>
    <row r="204" customFormat="false" ht="13.2" hidden="false" customHeight="false" outlineLevel="0" collapsed="false">
      <c r="A204" s="99" t="n">
        <v>32</v>
      </c>
      <c r="B204" s="99" t="s">
        <v>79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2" t="n">
        <v>22000</v>
      </c>
      <c r="O204" s="77"/>
      <c r="P204" s="18" t="n">
        <v>40000</v>
      </c>
      <c r="Q204" s="42"/>
      <c r="R204" s="0"/>
    </row>
    <row r="205" customFormat="false" ht="13.2" hidden="false" customHeight="false" outlineLevel="0" collapsed="false">
      <c r="A205" s="41" t="n">
        <v>329</v>
      </c>
      <c r="B205" s="41" t="s">
        <v>148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2" t="n">
        <f aca="false">SUM(N206:N207)</f>
        <v>22000</v>
      </c>
      <c r="O205" s="18" t="n">
        <f aca="false">P205-N205</f>
        <v>18000</v>
      </c>
      <c r="P205" s="42" t="n">
        <v>40000</v>
      </c>
      <c r="Q205" s="42"/>
      <c r="R205" s="0"/>
    </row>
    <row r="206" customFormat="false" ht="13.2" hidden="true" customHeight="false" outlineLevel="0" collapsed="false">
      <c r="A206" s="1" t="n">
        <v>3291</v>
      </c>
      <c r="B206" s="1" t="s">
        <v>149</v>
      </c>
      <c r="N206" s="43" t="n">
        <v>21000</v>
      </c>
      <c r="O206" s="77" t="n">
        <f aca="false">P206-N206</f>
        <v>0</v>
      </c>
      <c r="P206" s="77" t="n">
        <v>21000</v>
      </c>
      <c r="Q206" s="42"/>
      <c r="R206" s="0"/>
    </row>
    <row r="207" customFormat="false" ht="13.2" hidden="true" customHeight="false" outlineLevel="0" collapsed="false">
      <c r="A207" s="101" t="n">
        <v>3291</v>
      </c>
      <c r="B207" s="101" t="s">
        <v>150</v>
      </c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43" t="n">
        <v>1000</v>
      </c>
      <c r="O207" s="77" t="n">
        <f aca="false">P207-N207</f>
        <v>0</v>
      </c>
      <c r="P207" s="54" t="n">
        <v>1000</v>
      </c>
      <c r="Q207" s="42"/>
      <c r="R207" s="0"/>
    </row>
    <row r="208" customFormat="false" ht="13.2" hidden="false" customHeight="false" outlineLevel="0" collapsed="false">
      <c r="A208" s="99" t="n">
        <v>38</v>
      </c>
      <c r="B208" s="99" t="s">
        <v>144</v>
      </c>
      <c r="N208" s="42" t="n">
        <f aca="false">N209</f>
        <v>12200</v>
      </c>
      <c r="O208" s="18" t="n">
        <f aca="false">P208-N208</f>
        <v>-1000</v>
      </c>
      <c r="P208" s="42" t="n">
        <f aca="false">P209</f>
        <v>11200</v>
      </c>
      <c r="Q208" s="42"/>
      <c r="R208" s="0"/>
    </row>
    <row r="209" customFormat="false" ht="13.2" hidden="false" customHeight="false" outlineLevel="0" collapsed="false">
      <c r="A209" s="99" t="n">
        <v>381</v>
      </c>
      <c r="B209" s="99" t="s">
        <v>93</v>
      </c>
      <c r="N209" s="42" t="n">
        <f aca="false">SUM(N210:N211)</f>
        <v>12200</v>
      </c>
      <c r="O209" s="18" t="n">
        <f aca="false">P209-N209</f>
        <v>-1000</v>
      </c>
      <c r="P209" s="42" t="n">
        <v>11200</v>
      </c>
      <c r="Q209" s="43"/>
      <c r="R209" s="0"/>
    </row>
    <row r="210" customFormat="false" ht="13.8" hidden="true" customHeight="false" outlineLevel="0" collapsed="false">
      <c r="A210" s="101" t="n">
        <v>3811</v>
      </c>
      <c r="B210" s="93" t="s">
        <v>151</v>
      </c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2" t="n">
        <v>1000</v>
      </c>
      <c r="O210" s="77" t="n">
        <f aca="false">P210-N210</f>
        <v>0</v>
      </c>
      <c r="P210" s="77" t="n">
        <v>1000</v>
      </c>
      <c r="Q210" s="40"/>
      <c r="R210" s="0"/>
    </row>
    <row r="211" s="11" customFormat="true" ht="13.8" hidden="true" customHeight="false" outlineLevel="0" collapsed="false">
      <c r="A211" s="101" t="n">
        <v>3811</v>
      </c>
      <c r="B211" s="101" t="s">
        <v>152</v>
      </c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2" t="n">
        <v>11200</v>
      </c>
      <c r="O211" s="77" t="n">
        <f aca="false">P211-N211</f>
        <v>0</v>
      </c>
      <c r="P211" s="77" t="n">
        <v>11200</v>
      </c>
      <c r="Q211" s="42"/>
    </row>
    <row r="212" s="11" customFormat="true" ht="13.8" hidden="false" customHeight="false" outlineLevel="0" collapsed="false">
      <c r="A212" s="1"/>
      <c r="B212" s="9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3"/>
      <c r="O212" s="77"/>
      <c r="P212" s="77"/>
      <c r="Q212" s="43"/>
    </row>
    <row r="213" customFormat="false" ht="13.8" hidden="false" customHeight="false" outlineLevel="0" collapsed="false">
      <c r="A213" s="89" t="s">
        <v>153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103"/>
      <c r="O213" s="104"/>
      <c r="P213" s="104"/>
      <c r="Q213" s="42"/>
      <c r="R213" s="0"/>
    </row>
    <row r="214" s="12" customFormat="true" ht="13.8" hidden="false" customHeight="false" outlineLevel="0" collapsed="false">
      <c r="A214" s="94" t="s">
        <v>154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102" t="n">
        <v>35000</v>
      </c>
      <c r="O214" s="102" t="n">
        <f aca="false">P214-N214</f>
        <v>0</v>
      </c>
      <c r="P214" s="102" t="n">
        <f aca="false">P216</f>
        <v>35000</v>
      </c>
      <c r="Q214" s="42"/>
    </row>
    <row r="215" s="12" customFormat="true" ht="13.2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3"/>
      <c r="O215" s="77" t="n">
        <f aca="false">P215-N215</f>
        <v>0</v>
      </c>
      <c r="P215" s="77"/>
      <c r="Q215" s="42"/>
    </row>
    <row r="216" s="11" customFormat="true" ht="13.8" hidden="false" customHeight="false" outlineLevel="0" collapsed="false">
      <c r="A216" s="41" t="n">
        <v>329</v>
      </c>
      <c r="B216" s="41" t="s">
        <v>137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2" t="n">
        <v>35000</v>
      </c>
      <c r="O216" s="18" t="n">
        <f aca="false">P216-N216</f>
        <v>0</v>
      </c>
      <c r="P216" s="42" t="n">
        <f aca="false">P217</f>
        <v>35000</v>
      </c>
      <c r="Q216" s="42"/>
    </row>
    <row r="217" s="11" customFormat="true" ht="13.8" hidden="true" customHeight="false" outlineLevel="0" collapsed="false">
      <c r="A217" s="1" t="n">
        <v>3291</v>
      </c>
      <c r="B217" s="93" t="s">
        <v>155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3"/>
      <c r="O217" s="77" t="n">
        <f aca="false">P217-N217</f>
        <v>35000</v>
      </c>
      <c r="P217" s="77" t="n">
        <v>35000</v>
      </c>
      <c r="Q217" s="42"/>
    </row>
    <row r="218" s="12" customFormat="true" ht="13.2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3"/>
      <c r="O218" s="77"/>
      <c r="P218" s="77"/>
      <c r="Q218" s="43"/>
    </row>
    <row r="219" customFormat="false" ht="13.8" hidden="false" customHeight="false" outlineLevel="0" collapsed="false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O219" s="77"/>
      <c r="P219" s="77"/>
      <c r="Q219" s="50"/>
      <c r="R219" s="0"/>
    </row>
    <row r="220" customFormat="false" ht="13.8" hidden="false" customHeight="false" outlineLevel="0" collapsed="false">
      <c r="A220" s="84" t="s">
        <v>156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105" t="n">
        <f aca="false">N225</f>
        <v>31000</v>
      </c>
      <c r="O220" s="105" t="n">
        <f aca="false">P220-N220</f>
        <v>-14000</v>
      </c>
      <c r="P220" s="105" t="n">
        <f aca="false">P225</f>
        <v>17000</v>
      </c>
      <c r="Q220" s="43"/>
      <c r="R220" s="0"/>
    </row>
    <row r="221" s="5" customFormat="true" ht="13.8" hidden="false" customHeight="false" outlineLevel="0" collapsed="false">
      <c r="A221" s="86" t="s">
        <v>157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106"/>
      <c r="O221" s="107"/>
      <c r="P221" s="107"/>
      <c r="Q221" s="42"/>
    </row>
    <row r="222" s="12" customFormat="true" ht="13.8" hidden="false" customHeight="false" outlineLevel="0" collapsed="false">
      <c r="A222" s="89" t="s">
        <v>158</v>
      </c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103"/>
      <c r="O222" s="108"/>
      <c r="P222" s="108"/>
      <c r="Q222" s="43"/>
    </row>
    <row r="223" customFormat="false" ht="13.8" hidden="false" customHeight="false" outlineLevel="0" collapsed="false">
      <c r="A223" s="94" t="s">
        <v>159</v>
      </c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102" t="n">
        <f aca="false">N225</f>
        <v>31000</v>
      </c>
      <c r="O223" s="102" t="n">
        <f aca="false">P223-N223</f>
        <v>-14000</v>
      </c>
      <c r="P223" s="102" t="n">
        <f aca="false">P225</f>
        <v>17000</v>
      </c>
      <c r="Q223" s="43"/>
      <c r="R223" s="0"/>
    </row>
    <row r="224" customFormat="false" ht="13.8" hidden="false" customHeight="false" outlineLevel="0" collapsed="false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40"/>
      <c r="O224" s="77"/>
      <c r="P224" s="18"/>
      <c r="Q224" s="42"/>
      <c r="R224" s="0"/>
    </row>
    <row r="225" customFormat="false" ht="13.2" hidden="false" customHeight="false" outlineLevel="0" collapsed="false">
      <c r="A225" s="41" t="n">
        <v>3</v>
      </c>
      <c r="B225" s="41" t="s">
        <v>21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2" t="n">
        <f aca="false">N226</f>
        <v>31000</v>
      </c>
      <c r="O225" s="18" t="n">
        <f aca="false">P225-N225</f>
        <v>-14000</v>
      </c>
      <c r="P225" s="42" t="n">
        <f aca="false">P226</f>
        <v>17000</v>
      </c>
      <c r="Q225" s="43"/>
      <c r="R225" s="0"/>
    </row>
    <row r="226" s="12" customFormat="true" ht="13.2" hidden="false" customHeight="false" outlineLevel="0" collapsed="false">
      <c r="A226" s="41" t="n">
        <v>32</v>
      </c>
      <c r="B226" s="41" t="s">
        <v>79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2" t="n">
        <f aca="false">N227+N229</f>
        <v>31000</v>
      </c>
      <c r="O226" s="18" t="n">
        <f aca="false">P226-N226</f>
        <v>-14000</v>
      </c>
      <c r="P226" s="42" t="n">
        <f aca="false">P227+P229</f>
        <v>17000</v>
      </c>
      <c r="Q226" s="43"/>
    </row>
    <row r="227" s="12" customFormat="true" ht="13.2" hidden="false" customHeight="false" outlineLevel="0" collapsed="false">
      <c r="A227" s="41" t="n">
        <v>323</v>
      </c>
      <c r="B227" s="41" t="s">
        <v>82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2" t="n">
        <f aca="false">N228</f>
        <v>15000</v>
      </c>
      <c r="O227" s="18" t="n">
        <f aca="false">P227-N227</f>
        <v>-11000</v>
      </c>
      <c r="P227" s="42" t="n">
        <v>4000</v>
      </c>
      <c r="Q227" s="42"/>
    </row>
    <row r="228" customFormat="false" ht="13.2" hidden="true" customHeight="false" outlineLevel="0" collapsed="false">
      <c r="A228" s="1" t="n">
        <v>3232</v>
      </c>
      <c r="B228" s="1" t="s">
        <v>160</v>
      </c>
      <c r="N228" s="2" t="n">
        <v>15000</v>
      </c>
      <c r="O228" s="77" t="n">
        <f aca="false">P228-N228</f>
        <v>0</v>
      </c>
      <c r="P228" s="77" t="n">
        <v>15000</v>
      </c>
      <c r="Q228" s="42"/>
      <c r="R228" s="0"/>
    </row>
    <row r="229" customFormat="false" ht="13.2" hidden="false" customHeight="false" outlineLevel="0" collapsed="false">
      <c r="A229" s="41" t="n">
        <v>329</v>
      </c>
      <c r="B229" s="41" t="s">
        <v>148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2" t="n">
        <f aca="false">SUM(N230:N231)</f>
        <v>16000</v>
      </c>
      <c r="O229" s="18" t="n">
        <f aca="false">P229-N229</f>
        <v>-3000</v>
      </c>
      <c r="P229" s="42" t="n">
        <v>13000</v>
      </c>
      <c r="Q229" s="42"/>
      <c r="R229" s="0"/>
    </row>
    <row r="230" s="12" customFormat="true" ht="13.2" hidden="true" customHeight="false" outlineLevel="0" collapsed="false">
      <c r="A230" s="1" t="n">
        <v>3291</v>
      </c>
      <c r="B230" s="1" t="s">
        <v>161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 t="n">
        <v>6000</v>
      </c>
      <c r="O230" s="77" t="n">
        <f aca="false">P230-N230</f>
        <v>0</v>
      </c>
      <c r="P230" s="77" t="n">
        <v>6000</v>
      </c>
      <c r="Q230" s="42"/>
    </row>
    <row r="231" s="12" customFormat="true" ht="13.2" hidden="true" customHeight="false" outlineLevel="0" collapsed="false">
      <c r="A231" s="101" t="n">
        <v>3291</v>
      </c>
      <c r="B231" s="101" t="s">
        <v>162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43" t="n">
        <v>10000</v>
      </c>
      <c r="O231" s="77" t="n">
        <f aca="false">P231-N231</f>
        <v>0</v>
      </c>
      <c r="P231" s="54" t="n">
        <v>10000</v>
      </c>
      <c r="Q231" s="42"/>
    </row>
    <row r="232" customFormat="false" ht="13.2" hidden="false" customHeight="false" outlineLevel="0" collapsed="false">
      <c r="O232" s="77"/>
      <c r="P232" s="77"/>
      <c r="Q232" s="42"/>
      <c r="R232" s="0"/>
    </row>
    <row r="233" customFormat="false" ht="15.6" hidden="false" customHeight="false" outlineLevel="0" collapsed="false">
      <c r="A233" s="80" t="s">
        <v>163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109" t="n">
        <v>16236131</v>
      </c>
      <c r="O233" s="109" t="n">
        <f aca="false">P233-N233</f>
        <v>-9180186</v>
      </c>
      <c r="P233" s="109" t="n">
        <f aca="false">P234+P356+P374+P519+P607+P636+P673+P756</f>
        <v>7055945</v>
      </c>
      <c r="Q233" s="42"/>
      <c r="R233" s="0"/>
    </row>
    <row r="234" customFormat="false" ht="13.8" hidden="false" customHeight="false" outlineLevel="0" collapsed="false">
      <c r="A234" s="82" t="s">
        <v>164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3" t="n">
        <v>1122400</v>
      </c>
      <c r="O234" s="83" t="n">
        <f aca="false">P234-N234</f>
        <v>-8700</v>
      </c>
      <c r="P234" s="83" t="n">
        <f aca="false">P235+P333</f>
        <v>1113700</v>
      </c>
      <c r="Q234" s="42"/>
      <c r="R234" s="0"/>
    </row>
    <row r="235" s="12" customFormat="true" ht="13.8" hidden="false" customHeight="false" outlineLevel="0" collapsed="false">
      <c r="A235" s="84" t="s">
        <v>165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5" t="n">
        <v>1068600</v>
      </c>
      <c r="O235" s="85" t="n">
        <f aca="false">O239+O305+O318+O327</f>
        <v>-5500</v>
      </c>
      <c r="P235" s="85" t="n">
        <f aca="false">P239+P305+P318+P327</f>
        <v>1063100</v>
      </c>
      <c r="Q235" s="42"/>
    </row>
    <row r="236" s="12" customFormat="true" ht="13.8" hidden="false" customHeight="false" outlineLevel="0" collapsed="false">
      <c r="A236" s="86" t="s">
        <v>125</v>
      </c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7"/>
      <c r="O236" s="88"/>
      <c r="P236" s="88"/>
      <c r="Q236" s="42"/>
    </row>
    <row r="237" customFormat="false" ht="13.8" hidden="false" customHeight="false" outlineLevel="0" collapsed="false">
      <c r="A237" s="89" t="s">
        <v>126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1"/>
      <c r="O237" s="92"/>
      <c r="P237" s="92"/>
      <c r="Q237" s="43"/>
      <c r="R237" s="0"/>
    </row>
    <row r="238" s="12" customFormat="true" ht="13.8" hidden="false" customHeight="false" outlineLevel="0" collapsed="false">
      <c r="A238" s="94" t="s">
        <v>166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110"/>
      <c r="O238" s="111"/>
      <c r="P238" s="111"/>
      <c r="Q238" s="42"/>
    </row>
    <row r="239" s="12" customFormat="true" ht="13.8" hidden="false" customHeight="false" outlineLevel="0" collapsed="false">
      <c r="A239" s="94"/>
      <c r="B239" s="94" t="s">
        <v>167</v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6" t="n">
        <v>992600</v>
      </c>
      <c r="O239" s="96" t="n">
        <f aca="false">P239-N239</f>
        <v>19500</v>
      </c>
      <c r="P239" s="96" t="n">
        <f aca="false">P241</f>
        <v>1012100</v>
      </c>
      <c r="Q239" s="43"/>
    </row>
    <row r="240" s="12" customFormat="true" ht="13.2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77"/>
      <c r="P240" s="77"/>
      <c r="Q240" s="43"/>
    </row>
    <row r="241" customFormat="false" ht="13.2" hidden="false" customHeight="false" outlineLevel="0" collapsed="false">
      <c r="A241" s="41" t="n">
        <v>3</v>
      </c>
      <c r="B241" s="41" t="s">
        <v>21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2" t="n">
        <v>992600</v>
      </c>
      <c r="O241" s="18" t="n">
        <f aca="false">P241-N241</f>
        <v>19500</v>
      </c>
      <c r="P241" s="42" t="n">
        <f aca="false">P242+P255</f>
        <v>1012100</v>
      </c>
      <c r="Q241" s="43"/>
      <c r="R241" s="0"/>
    </row>
    <row r="242" customFormat="false" ht="13.2" hidden="false" customHeight="false" outlineLevel="0" collapsed="false">
      <c r="A242" s="41" t="n">
        <v>31</v>
      </c>
      <c r="B242" s="41" t="s">
        <v>75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2" t="n">
        <v>569600</v>
      </c>
      <c r="O242" s="18" t="n">
        <f aca="false">P242-N242</f>
        <v>-1000</v>
      </c>
      <c r="P242" s="42" t="n">
        <f aca="false">P243+P249+P252</f>
        <v>568600</v>
      </c>
      <c r="Q242" s="42"/>
      <c r="R242" s="0"/>
    </row>
    <row r="243" customFormat="false" ht="13.2" hidden="false" customHeight="false" outlineLevel="0" collapsed="false">
      <c r="A243" s="41" t="n">
        <v>311</v>
      </c>
      <c r="B243" s="41" t="s">
        <v>168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2" t="n">
        <v>490000</v>
      </c>
      <c r="O243" s="18" t="n">
        <f aca="false">P243-N243</f>
        <v>-8500</v>
      </c>
      <c r="P243" s="42" t="n">
        <v>481500</v>
      </c>
      <c r="Q243" s="42"/>
      <c r="R243" s="0"/>
    </row>
    <row r="244" customFormat="false" ht="13.2" hidden="true" customHeight="false" outlineLevel="0" collapsed="false">
      <c r="A244" s="1" t="n">
        <v>3111</v>
      </c>
      <c r="B244" s="1" t="s">
        <v>169</v>
      </c>
      <c r="N244" s="2" t="n">
        <v>385000</v>
      </c>
      <c r="O244" s="77" t="n">
        <f aca="false">P244-N244</f>
        <v>-18000</v>
      </c>
      <c r="P244" s="77" t="n">
        <v>367000</v>
      </c>
      <c r="Q244" s="43"/>
      <c r="R244" s="0"/>
    </row>
    <row r="245" s="12" customFormat="true" ht="13.2" hidden="true" customHeight="false" outlineLevel="0" collapsed="false">
      <c r="A245" s="1" t="n">
        <v>3111</v>
      </c>
      <c r="B245" s="1" t="s">
        <v>131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 t="n">
        <v>98000</v>
      </c>
      <c r="O245" s="77" t="n">
        <f aca="false">P245-N245</f>
        <v>0</v>
      </c>
      <c r="P245" s="77" t="n">
        <v>98000</v>
      </c>
      <c r="Q245" s="42"/>
    </row>
    <row r="246" s="12" customFormat="true" ht="13.2" hidden="true" customHeight="false" outlineLevel="0" collapsed="false">
      <c r="A246" s="1" t="n">
        <v>3111</v>
      </c>
      <c r="B246" s="1" t="s">
        <v>130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 t="n">
        <v>23000</v>
      </c>
      <c r="O246" s="77" t="n">
        <f aca="false">P246-N246</f>
        <v>2000</v>
      </c>
      <c r="P246" s="77" t="n">
        <v>25000</v>
      </c>
      <c r="Q246" s="43"/>
    </row>
    <row r="247" s="12" customFormat="true" ht="13.2" hidden="false" customHeight="false" outlineLevel="0" collapsed="false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2"/>
      <c r="O247" s="77"/>
      <c r="P247" s="77"/>
      <c r="Q247" s="42"/>
    </row>
    <row r="248" customFormat="false" ht="13.2" hidden="true" customHeight="false" outlineLevel="0" collapsed="false">
      <c r="A248" s="1" t="n">
        <v>3121</v>
      </c>
      <c r="B248" s="93" t="s">
        <v>170</v>
      </c>
      <c r="O248" s="77" t="n">
        <f aca="false">P248-N248</f>
        <v>0</v>
      </c>
      <c r="P248" s="77"/>
      <c r="Q248" s="42"/>
      <c r="R248" s="0"/>
    </row>
    <row r="249" s="52" customFormat="true" ht="13.8" hidden="false" customHeight="false" outlineLevel="0" collapsed="false">
      <c r="A249" s="99" t="n">
        <v>312</v>
      </c>
      <c r="B249" s="99" t="s">
        <v>77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2" t="n">
        <v>18000</v>
      </c>
      <c r="O249" s="18" t="n">
        <f aca="false">P249-N249</f>
        <v>9000</v>
      </c>
      <c r="P249" s="42" t="n">
        <v>27000</v>
      </c>
      <c r="Q249" s="43"/>
    </row>
    <row r="250" s="12" customFormat="true" ht="13.8" hidden="true" customHeight="false" outlineLevel="0" collapsed="false">
      <c r="A250" s="45" t="n">
        <v>3121</v>
      </c>
      <c r="B250" s="101" t="s">
        <v>171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 t="n">
        <v>0</v>
      </c>
      <c r="O250" s="77" t="n">
        <f aca="false">P250-N250</f>
        <v>18000</v>
      </c>
      <c r="P250" s="77" t="n">
        <v>18000</v>
      </c>
      <c r="Q250" s="43"/>
      <c r="R250" s="41"/>
      <c r="S250" s="41"/>
      <c r="T250" s="42"/>
      <c r="U250" s="41"/>
      <c r="V250" s="42"/>
      <c r="W250" s="41"/>
      <c r="X250" s="40"/>
      <c r="Y250" s="41"/>
      <c r="Z250" s="42"/>
      <c r="AA250" s="42"/>
      <c r="AB250" s="40"/>
      <c r="AC250" s="42"/>
      <c r="AD250" s="42"/>
      <c r="AE250" s="42"/>
      <c r="AF250" s="41"/>
      <c r="AG250" s="41"/>
      <c r="AH250" s="42"/>
      <c r="AI250" s="41"/>
      <c r="AJ250" s="41"/>
      <c r="AK250" s="42"/>
    </row>
    <row r="251" s="5" customFormat="true" ht="13.8" hidden="false" customHeight="false" outlineLevel="0" collapsed="false">
      <c r="A251" s="1"/>
      <c r="B251" s="9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77"/>
      <c r="P251" s="77"/>
      <c r="Q251" s="42"/>
      <c r="R251" s="93"/>
      <c r="S251" s="93"/>
      <c r="T251" s="43"/>
      <c r="U251" s="93"/>
      <c r="V251" s="43"/>
      <c r="W251" s="93"/>
      <c r="X251" s="40"/>
      <c r="Y251" s="93"/>
      <c r="Z251" s="43"/>
      <c r="AA251" s="43"/>
      <c r="AB251" s="40"/>
      <c r="AC251" s="43"/>
      <c r="AD251" s="43"/>
      <c r="AE251" s="43"/>
      <c r="AF251" s="93"/>
      <c r="AG251" s="93"/>
      <c r="AH251" s="43"/>
      <c r="AI251" s="93"/>
      <c r="AJ251" s="93"/>
      <c r="AK251" s="43"/>
    </row>
    <row r="252" customFormat="false" ht="13.8" hidden="false" customHeight="false" outlineLevel="0" collapsed="false">
      <c r="A252" s="41" t="n">
        <v>313</v>
      </c>
      <c r="B252" s="41" t="s">
        <v>78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2" t="n">
        <v>61600</v>
      </c>
      <c r="O252" s="18" t="n">
        <f aca="false">P252-N252</f>
        <v>-1500</v>
      </c>
      <c r="P252" s="42" t="n">
        <v>60100</v>
      </c>
      <c r="Q252" s="43"/>
      <c r="R252" s="1"/>
      <c r="S252" s="1"/>
      <c r="T252" s="2"/>
      <c r="U252" s="1"/>
      <c r="V252" s="2"/>
      <c r="W252" s="1"/>
      <c r="X252" s="40"/>
      <c r="Y252" s="1"/>
      <c r="Z252" s="2"/>
      <c r="AA252" s="2"/>
      <c r="AB252" s="40"/>
      <c r="AC252" s="2"/>
      <c r="AD252" s="2"/>
      <c r="AE252" s="2"/>
      <c r="AF252" s="1"/>
      <c r="AG252" s="1"/>
      <c r="AH252" s="2"/>
      <c r="AI252" s="1"/>
      <c r="AJ252" s="1"/>
      <c r="AK252" s="2"/>
    </row>
    <row r="253" customFormat="false" ht="13.8" hidden="true" customHeight="false" outlineLevel="0" collapsed="false">
      <c r="A253" s="1" t="n">
        <v>3132</v>
      </c>
      <c r="B253" s="1" t="s">
        <v>132</v>
      </c>
      <c r="N253" s="2" t="n">
        <v>63000</v>
      </c>
      <c r="O253" s="77" t="n">
        <f aca="false">P253-N253</f>
        <v>-2000</v>
      </c>
      <c r="P253" s="77" t="n">
        <v>61000</v>
      </c>
      <c r="Q253" s="42"/>
      <c r="R253" s="1"/>
      <c r="S253" s="1"/>
      <c r="T253" s="2"/>
      <c r="U253" s="1"/>
      <c r="V253" s="2"/>
      <c r="W253" s="1"/>
      <c r="X253" s="40"/>
      <c r="Y253" s="1"/>
      <c r="Z253" s="2"/>
      <c r="AA253" s="2"/>
      <c r="AB253" s="40"/>
      <c r="AC253" s="2"/>
      <c r="AD253" s="2"/>
      <c r="AE253" s="2"/>
      <c r="AF253" s="1"/>
      <c r="AG253" s="1"/>
      <c r="AH253" s="2"/>
      <c r="AI253" s="1"/>
      <c r="AJ253" s="1"/>
      <c r="AK253" s="2"/>
    </row>
    <row r="254" s="12" customFormat="true" ht="13.2" hidden="true" customHeight="false" outlineLevel="0" collapsed="false">
      <c r="A254" s="45" t="n">
        <v>3133</v>
      </c>
      <c r="B254" s="98" t="s">
        <v>133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77" t="n">
        <f aca="false">P254-N254</f>
        <v>600</v>
      </c>
      <c r="P254" s="77" t="n">
        <v>600</v>
      </c>
      <c r="Q254" s="42"/>
    </row>
    <row r="255" customFormat="false" ht="13.2" hidden="false" customHeight="false" outlineLevel="0" collapsed="false">
      <c r="A255" s="41" t="n">
        <v>32</v>
      </c>
      <c r="B255" s="41" t="s">
        <v>79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2" t="n">
        <v>423000</v>
      </c>
      <c r="O255" s="42" t="n">
        <f aca="false">O256+O261+O273+O299</f>
        <v>51000</v>
      </c>
      <c r="P255" s="42" t="n">
        <f aca="false">P256+P261+P273+P299</f>
        <v>443500</v>
      </c>
      <c r="Q255" s="42"/>
      <c r="R255" s="0"/>
    </row>
    <row r="256" customFormat="false" ht="13.2" hidden="false" customHeight="false" outlineLevel="0" collapsed="false">
      <c r="A256" s="41" t="n">
        <v>321</v>
      </c>
      <c r="B256" s="41" t="s">
        <v>80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2" t="n">
        <f aca="false">SUM(N257:N259)</f>
        <v>46000</v>
      </c>
      <c r="O256" s="18" t="n">
        <f aca="false">P256-N256</f>
        <v>500</v>
      </c>
      <c r="P256" s="42" t="n">
        <v>46500</v>
      </c>
      <c r="Q256" s="42"/>
      <c r="R256" s="0"/>
    </row>
    <row r="257" customFormat="false" ht="13.2" hidden="true" customHeight="false" outlineLevel="0" collapsed="false">
      <c r="A257" s="1" t="n">
        <v>3211</v>
      </c>
      <c r="B257" s="1" t="s">
        <v>134</v>
      </c>
      <c r="N257" s="2" t="n">
        <v>15000</v>
      </c>
      <c r="O257" s="77" t="n">
        <f aca="false">P257-N257</f>
        <v>0</v>
      </c>
      <c r="P257" s="77" t="n">
        <v>15000</v>
      </c>
      <c r="Q257" s="43"/>
      <c r="R257" s="0"/>
    </row>
    <row r="258" s="12" customFormat="true" ht="13.2" hidden="true" customHeight="false" outlineLevel="0" collapsed="false">
      <c r="A258" s="1" t="n">
        <v>3212</v>
      </c>
      <c r="B258" s="1" t="s">
        <v>172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 t="n">
        <v>25000</v>
      </c>
      <c r="O258" s="77" t="n">
        <f aca="false">P258-N258</f>
        <v>0</v>
      </c>
      <c r="P258" s="77" t="n">
        <v>25000</v>
      </c>
      <c r="Q258" s="42"/>
    </row>
    <row r="259" customFormat="false" ht="13.2" hidden="true" customHeight="false" outlineLevel="0" collapsed="false">
      <c r="A259" s="1" t="n">
        <v>3213</v>
      </c>
      <c r="B259" s="1" t="s">
        <v>135</v>
      </c>
      <c r="N259" s="2" t="n">
        <v>6000</v>
      </c>
      <c r="O259" s="77" t="n">
        <f aca="false">P259-N259</f>
        <v>0</v>
      </c>
      <c r="P259" s="77" t="n">
        <v>6000</v>
      </c>
      <c r="Q259" s="42"/>
      <c r="R259" s="0"/>
    </row>
    <row r="260" customFormat="false" ht="13.2" hidden="false" customHeight="false" outlineLevel="0" collapsed="false">
      <c r="O260" s="77" t="n">
        <f aca="false">P260-N260</f>
        <v>0</v>
      </c>
      <c r="P260" s="77"/>
      <c r="Q260" s="42"/>
      <c r="R260" s="0"/>
    </row>
    <row r="261" s="100" customFormat="true" ht="13.2" hidden="false" customHeight="false" outlineLevel="0" collapsed="false">
      <c r="A261" s="112" t="n">
        <v>322</v>
      </c>
      <c r="B261" s="100" t="s">
        <v>81</v>
      </c>
      <c r="I261" s="100" t="n">
        <f aca="false">SUM(I262:I271)</f>
        <v>132000</v>
      </c>
      <c r="J261" s="100" t="n">
        <f aca="false">K261-I261</f>
        <v>35000</v>
      </c>
      <c r="K261" s="100" t="n">
        <f aca="false">SUM(K262:K271)</f>
        <v>167000</v>
      </c>
      <c r="N261" s="100" t="n">
        <v>167000</v>
      </c>
      <c r="O261" s="100" t="n">
        <f aca="false">SUM(O262:O271)</f>
        <v>35000</v>
      </c>
      <c r="P261" s="100" t="n">
        <v>158200</v>
      </c>
    </row>
    <row r="262" customFormat="false" ht="13.2" hidden="true" customHeight="false" outlineLevel="0" collapsed="false">
      <c r="A262" s="1" t="n">
        <v>3221</v>
      </c>
      <c r="B262" s="1" t="s">
        <v>173</v>
      </c>
      <c r="G262" s="2"/>
      <c r="I262" s="2" t="n">
        <v>6000</v>
      </c>
      <c r="J262" s="77" t="n">
        <f aca="false">K262-I262</f>
        <v>0</v>
      </c>
      <c r="K262" s="77" t="n">
        <v>6000</v>
      </c>
      <c r="L262" s="0"/>
      <c r="M262" s="0"/>
      <c r="N262" s="46" t="n">
        <v>6000</v>
      </c>
      <c r="O262" s="77" t="n">
        <f aca="false">P262-N262</f>
        <v>0</v>
      </c>
      <c r="P262" s="113" t="n">
        <v>6000</v>
      </c>
      <c r="Q262" s="0"/>
      <c r="R262" s="0"/>
    </row>
    <row r="263" customFormat="false" ht="13.2" hidden="true" customHeight="false" outlineLevel="0" collapsed="false">
      <c r="A263" s="1" t="n">
        <v>3221</v>
      </c>
      <c r="B263" s="1" t="s">
        <v>174</v>
      </c>
      <c r="G263" s="2"/>
      <c r="I263" s="2" t="n">
        <v>3000</v>
      </c>
      <c r="J263" s="77" t="n">
        <f aca="false">K263-I263</f>
        <v>2000</v>
      </c>
      <c r="K263" s="77" t="n">
        <v>5000</v>
      </c>
      <c r="L263" s="0"/>
      <c r="M263" s="0"/>
      <c r="N263" s="46" t="n">
        <v>3000</v>
      </c>
      <c r="O263" s="77" t="n">
        <f aca="false">P263-N263</f>
        <v>2000</v>
      </c>
      <c r="P263" s="113" t="n">
        <v>5000</v>
      </c>
      <c r="Q263" s="0"/>
      <c r="R263" s="0"/>
    </row>
    <row r="264" customFormat="false" ht="13.2" hidden="true" customHeight="false" outlineLevel="0" collapsed="false">
      <c r="A264" s="1" t="n">
        <v>3221</v>
      </c>
      <c r="B264" s="1" t="s">
        <v>175</v>
      </c>
      <c r="G264" s="2"/>
      <c r="I264" s="2" t="n">
        <v>3000</v>
      </c>
      <c r="J264" s="77" t="n">
        <f aca="false">K264-I264</f>
        <v>0</v>
      </c>
      <c r="K264" s="77" t="n">
        <v>3000</v>
      </c>
      <c r="L264" s="0"/>
      <c r="M264" s="0"/>
      <c r="N264" s="46" t="n">
        <v>3000</v>
      </c>
      <c r="O264" s="77" t="n">
        <f aca="false">P264-N264</f>
        <v>0</v>
      </c>
      <c r="P264" s="113" t="n">
        <v>3000</v>
      </c>
      <c r="Q264" s="0"/>
      <c r="R264" s="0"/>
    </row>
    <row r="265" customFormat="false" ht="13.2" hidden="true" customHeight="false" outlineLevel="0" collapsed="false">
      <c r="A265" s="1" t="n">
        <v>3221</v>
      </c>
      <c r="B265" s="93" t="s">
        <v>176</v>
      </c>
      <c r="G265" s="2"/>
      <c r="I265" s="2" t="n">
        <v>4000</v>
      </c>
      <c r="J265" s="77" t="n">
        <f aca="false">K265-I265</f>
        <v>0</v>
      </c>
      <c r="K265" s="77" t="n">
        <v>4000</v>
      </c>
      <c r="L265" s="0"/>
      <c r="M265" s="5"/>
      <c r="N265" s="46" t="n">
        <v>4000</v>
      </c>
      <c r="O265" s="77" t="n">
        <f aca="false">P265-N265</f>
        <v>0</v>
      </c>
      <c r="P265" s="113" t="n">
        <v>4000</v>
      </c>
      <c r="Q265" s="0"/>
      <c r="R265" s="0"/>
    </row>
    <row r="266" customFormat="false" ht="13.2" hidden="true" customHeight="false" outlineLevel="0" collapsed="false">
      <c r="A266" s="1" t="n">
        <v>3221</v>
      </c>
      <c r="B266" s="1" t="s">
        <v>177</v>
      </c>
      <c r="G266" s="2"/>
      <c r="I266" s="2" t="n">
        <v>4000</v>
      </c>
      <c r="J266" s="77" t="n">
        <f aca="false">K266-I266</f>
        <v>28000</v>
      </c>
      <c r="K266" s="77" t="n">
        <v>32000</v>
      </c>
      <c r="L266" s="0"/>
      <c r="M266" s="5"/>
      <c r="N266" s="46" t="n">
        <v>4000</v>
      </c>
      <c r="O266" s="77" t="n">
        <f aca="false">P266-N266</f>
        <v>28000</v>
      </c>
      <c r="P266" s="113" t="n">
        <v>32000</v>
      </c>
      <c r="Q266" s="0"/>
      <c r="R266" s="0"/>
    </row>
    <row r="267" customFormat="false" ht="13.2" hidden="true" customHeight="false" outlineLevel="0" collapsed="false">
      <c r="A267" s="1" t="n">
        <v>3221</v>
      </c>
      <c r="B267" s="1" t="s">
        <v>178</v>
      </c>
      <c r="G267" s="42"/>
      <c r="H267" s="41"/>
      <c r="I267" s="2" t="n">
        <v>2000</v>
      </c>
      <c r="J267" s="77" t="n">
        <f aca="false">K267-I267</f>
        <v>0</v>
      </c>
      <c r="K267" s="77" t="n">
        <v>2000</v>
      </c>
      <c r="L267" s="0"/>
      <c r="M267" s="0"/>
      <c r="N267" s="46" t="n">
        <v>2000</v>
      </c>
      <c r="O267" s="77" t="n">
        <f aca="false">P267-N267</f>
        <v>0</v>
      </c>
      <c r="P267" s="113" t="n">
        <v>2000</v>
      </c>
      <c r="Q267" s="0"/>
      <c r="R267" s="0"/>
    </row>
    <row r="268" customFormat="false" ht="13.2" hidden="true" customHeight="false" outlineLevel="0" collapsed="false">
      <c r="A268" s="1" t="n">
        <v>3223</v>
      </c>
      <c r="B268" s="1" t="s">
        <v>179</v>
      </c>
      <c r="G268" s="2"/>
      <c r="I268" s="2" t="n">
        <v>35000</v>
      </c>
      <c r="J268" s="77" t="n">
        <f aca="false">K268-I268</f>
        <v>5000</v>
      </c>
      <c r="K268" s="77" t="n">
        <v>40000</v>
      </c>
      <c r="L268" s="0"/>
      <c r="M268" s="0"/>
      <c r="N268" s="46" t="n">
        <v>35000</v>
      </c>
      <c r="O268" s="77" t="n">
        <f aca="false">P268-N268</f>
        <v>5000</v>
      </c>
      <c r="P268" s="113" t="n">
        <v>40000</v>
      </c>
      <c r="Q268" s="0"/>
      <c r="R268" s="0"/>
    </row>
    <row r="269" customFormat="false" ht="13.2" hidden="true" customHeight="false" outlineLevel="0" collapsed="false">
      <c r="A269" s="1" t="n">
        <v>3223</v>
      </c>
      <c r="B269" s="1" t="s">
        <v>180</v>
      </c>
      <c r="G269" s="2"/>
      <c r="I269" s="2" t="n">
        <v>70000</v>
      </c>
      <c r="J269" s="77" t="n">
        <f aca="false">K269-I269</f>
        <v>0</v>
      </c>
      <c r="K269" s="77" t="n">
        <v>70000</v>
      </c>
      <c r="L269" s="0"/>
      <c r="M269" s="0"/>
      <c r="N269" s="46" t="n">
        <v>70000</v>
      </c>
      <c r="O269" s="77" t="n">
        <f aca="false">P269-N269</f>
        <v>0</v>
      </c>
      <c r="P269" s="113" t="n">
        <v>70000</v>
      </c>
      <c r="Q269" s="0"/>
      <c r="R269" s="0"/>
    </row>
    <row r="270" customFormat="false" ht="13.2" hidden="true" customHeight="false" outlineLevel="0" collapsed="false">
      <c r="A270" s="1" t="n">
        <v>3225</v>
      </c>
      <c r="B270" s="1" t="s">
        <v>181</v>
      </c>
      <c r="G270" s="2"/>
      <c r="I270" s="2" t="n">
        <v>3000</v>
      </c>
      <c r="J270" s="77" t="n">
        <f aca="false">K270-I270</f>
        <v>0</v>
      </c>
      <c r="K270" s="77" t="n">
        <v>3000</v>
      </c>
      <c r="L270" s="0"/>
      <c r="M270" s="0"/>
      <c r="N270" s="46" t="n">
        <v>3000</v>
      </c>
      <c r="O270" s="77" t="n">
        <f aca="false">P270-N270</f>
        <v>0</v>
      </c>
      <c r="P270" s="113" t="n">
        <v>3000</v>
      </c>
      <c r="Q270" s="0"/>
      <c r="R270" s="0"/>
    </row>
    <row r="271" customFormat="false" ht="13.2" hidden="true" customHeight="false" outlineLevel="0" collapsed="false">
      <c r="A271" s="45" t="n">
        <v>3227</v>
      </c>
      <c r="B271" s="98" t="s">
        <v>182</v>
      </c>
      <c r="G271" s="2"/>
      <c r="I271" s="2" t="n">
        <v>2000</v>
      </c>
      <c r="J271" s="77" t="n">
        <f aca="false">K271-I271</f>
        <v>0</v>
      </c>
      <c r="K271" s="77" t="n">
        <v>2000</v>
      </c>
      <c r="L271" s="0"/>
      <c r="M271" s="0"/>
      <c r="N271" s="46" t="n">
        <v>2000</v>
      </c>
      <c r="O271" s="77" t="n">
        <f aca="false">P271-N271</f>
        <v>0</v>
      </c>
      <c r="P271" s="113" t="n">
        <v>2000</v>
      </c>
      <c r="Q271" s="0"/>
      <c r="R271" s="0"/>
    </row>
    <row r="272" customFormat="false" ht="13.2" hidden="false" customHeight="false" outlineLevel="0" collapsed="false">
      <c r="G272" s="2"/>
      <c r="I272" s="2"/>
      <c r="J272" s="77"/>
      <c r="K272" s="77"/>
      <c r="L272" s="0"/>
      <c r="M272" s="0"/>
      <c r="N272" s="0"/>
      <c r="O272" s="77" t="n">
        <f aca="false">P272-N272</f>
        <v>0</v>
      </c>
      <c r="P272" s="113"/>
      <c r="Q272" s="0"/>
      <c r="R272" s="0"/>
    </row>
    <row r="273" customFormat="false" ht="13.2" hidden="false" customHeight="false" outlineLevel="0" collapsed="false">
      <c r="A273" s="41" t="n">
        <v>323</v>
      </c>
      <c r="B273" s="41" t="s">
        <v>82</v>
      </c>
      <c r="C273" s="41"/>
      <c r="D273" s="41"/>
      <c r="E273" s="41"/>
      <c r="F273" s="41"/>
      <c r="G273" s="2"/>
      <c r="I273" s="42" t="n">
        <f aca="false">SUM(I274:I297)</f>
        <v>160500</v>
      </c>
      <c r="J273" s="18" t="n">
        <f aca="false">K273-I273</f>
        <v>6500</v>
      </c>
      <c r="K273" s="42" t="n">
        <f aca="false">SUM(K274:K297)</f>
        <v>167000</v>
      </c>
      <c r="L273" s="0"/>
      <c r="M273" s="0"/>
      <c r="N273" s="100" t="n">
        <v>167000</v>
      </c>
      <c r="O273" s="100" t="n">
        <f aca="false">SUM(O274:O297)</f>
        <v>14000</v>
      </c>
      <c r="P273" s="100" t="n">
        <v>194300</v>
      </c>
      <c r="Q273" s="0"/>
      <c r="R273" s="0"/>
    </row>
    <row r="274" customFormat="false" ht="13.2" hidden="true" customHeight="false" outlineLevel="0" collapsed="false">
      <c r="A274" s="1" t="n">
        <v>3231</v>
      </c>
      <c r="B274" s="93" t="s">
        <v>183</v>
      </c>
      <c r="G274" s="2"/>
      <c r="I274" s="2" t="n">
        <v>15000</v>
      </c>
      <c r="J274" s="77" t="n">
        <f aca="false">K274-I274</f>
        <v>0</v>
      </c>
      <c r="K274" s="77" t="n">
        <v>15000</v>
      </c>
      <c r="L274" s="0"/>
      <c r="M274" s="0"/>
      <c r="N274" s="46" t="n">
        <v>15000</v>
      </c>
      <c r="O274" s="77" t="n">
        <f aca="false">P274-N274</f>
        <v>0</v>
      </c>
      <c r="P274" s="113" t="n">
        <v>15000</v>
      </c>
      <c r="Q274" s="0"/>
      <c r="R274" s="0"/>
    </row>
    <row r="275" customFormat="false" ht="13.2" hidden="true" customHeight="false" outlineLevel="0" collapsed="false">
      <c r="A275" s="1" t="n">
        <v>3231</v>
      </c>
      <c r="B275" s="1" t="s">
        <v>184</v>
      </c>
      <c r="G275" s="2"/>
      <c r="I275" s="2" t="n">
        <v>7000</v>
      </c>
      <c r="J275" s="77" t="n">
        <f aca="false">K275-I275</f>
        <v>0</v>
      </c>
      <c r="K275" s="77" t="n">
        <v>7000</v>
      </c>
      <c r="L275" s="0"/>
      <c r="M275" s="0"/>
      <c r="N275" s="46" t="n">
        <v>7000</v>
      </c>
      <c r="O275" s="77" t="n">
        <f aca="false">P275-N275</f>
        <v>0</v>
      </c>
      <c r="P275" s="113" t="n">
        <v>7000</v>
      </c>
      <c r="Q275" s="0"/>
      <c r="R275" s="0"/>
    </row>
    <row r="276" s="5" customFormat="true" ht="13.2" hidden="true" customHeight="false" outlineLevel="0" collapsed="false">
      <c r="A276" s="93" t="n">
        <v>3232</v>
      </c>
      <c r="B276" s="93" t="s">
        <v>185</v>
      </c>
      <c r="C276" s="93"/>
      <c r="D276" s="93"/>
      <c r="E276" s="93"/>
      <c r="F276" s="93"/>
      <c r="G276" s="43"/>
      <c r="H276" s="93"/>
      <c r="I276" s="43" t="n">
        <v>30000</v>
      </c>
      <c r="J276" s="77" t="n">
        <f aca="false">K276-I276</f>
        <v>-25000</v>
      </c>
      <c r="K276" s="54" t="n">
        <v>5000</v>
      </c>
      <c r="N276" s="114" t="n">
        <v>30000</v>
      </c>
      <c r="O276" s="77" t="n">
        <f aca="false">P276-N276</f>
        <v>-25000</v>
      </c>
      <c r="P276" s="115" t="n">
        <v>5000</v>
      </c>
    </row>
    <row r="277" s="5" customFormat="true" ht="13.2" hidden="true" customHeight="false" outlineLevel="0" collapsed="false">
      <c r="A277" s="93" t="n">
        <v>3232</v>
      </c>
      <c r="B277" s="93" t="s">
        <v>186</v>
      </c>
      <c r="C277" s="93"/>
      <c r="D277" s="93"/>
      <c r="E277" s="93"/>
      <c r="F277" s="93"/>
      <c r="G277" s="43"/>
      <c r="H277" s="93"/>
      <c r="I277" s="43"/>
      <c r="J277" s="77" t="n">
        <f aca="false">K277-I277</f>
        <v>0</v>
      </c>
      <c r="K277" s="54"/>
      <c r="O277" s="77" t="n">
        <f aca="false">P277-N277</f>
        <v>0</v>
      </c>
      <c r="P277" s="115"/>
    </row>
    <row r="278" s="5" customFormat="true" ht="13.2" hidden="true" customHeight="false" outlineLevel="0" collapsed="false">
      <c r="A278" s="93" t="n">
        <v>3232</v>
      </c>
      <c r="B278" s="93" t="s">
        <v>187</v>
      </c>
      <c r="C278" s="93"/>
      <c r="D278" s="93"/>
      <c r="E278" s="93"/>
      <c r="F278" s="93"/>
      <c r="G278" s="43"/>
      <c r="H278" s="93"/>
      <c r="I278" s="43" t="n">
        <v>5000</v>
      </c>
      <c r="J278" s="77" t="n">
        <f aca="false">K278-I278</f>
        <v>-3000</v>
      </c>
      <c r="K278" s="54" t="n">
        <v>2000</v>
      </c>
      <c r="N278" s="114" t="n">
        <v>5000</v>
      </c>
      <c r="O278" s="77" t="n">
        <f aca="false">P278-N278</f>
        <v>-3000</v>
      </c>
      <c r="P278" s="115" t="n">
        <v>2000</v>
      </c>
    </row>
    <row r="279" s="5" customFormat="true" ht="13.2" hidden="true" customHeight="false" outlineLevel="0" collapsed="false">
      <c r="A279" s="1" t="n">
        <v>3233</v>
      </c>
      <c r="B279" s="93" t="s">
        <v>188</v>
      </c>
      <c r="C279" s="1"/>
      <c r="D279" s="1"/>
      <c r="E279" s="1"/>
      <c r="F279" s="1"/>
      <c r="G279" s="2"/>
      <c r="H279" s="1"/>
      <c r="I279" s="2" t="n">
        <v>25000</v>
      </c>
      <c r="J279" s="77" t="n">
        <f aca="false">K279-I279</f>
        <v>0</v>
      </c>
      <c r="K279" s="77" t="n">
        <v>25000</v>
      </c>
      <c r="N279" s="114" t="n">
        <v>25000</v>
      </c>
      <c r="O279" s="77" t="n">
        <f aca="false">P279-N279</f>
        <v>0</v>
      </c>
      <c r="P279" s="113" t="n">
        <v>25000</v>
      </c>
    </row>
    <row r="280" s="5" customFormat="true" ht="13.2" hidden="true" customHeight="false" outlineLevel="0" collapsed="false">
      <c r="A280" s="93" t="n">
        <v>3233</v>
      </c>
      <c r="B280" s="93" t="s">
        <v>189</v>
      </c>
      <c r="C280" s="93"/>
      <c r="D280" s="93"/>
      <c r="E280" s="93"/>
      <c r="F280" s="93"/>
      <c r="G280" s="2"/>
      <c r="H280" s="1"/>
      <c r="I280" s="2" t="n">
        <v>8000</v>
      </c>
      <c r="J280" s="77" t="n">
        <f aca="false">K280-I280</f>
        <v>0</v>
      </c>
      <c r="K280" s="77" t="n">
        <v>8000</v>
      </c>
      <c r="N280" s="114" t="n">
        <v>8000</v>
      </c>
      <c r="O280" s="77" t="n">
        <f aca="false">P280-N280</f>
        <v>0</v>
      </c>
      <c r="P280" s="113" t="n">
        <v>8000</v>
      </c>
    </row>
    <row r="281" customFormat="false" ht="13.2" hidden="true" customHeight="false" outlineLevel="0" collapsed="false">
      <c r="A281" s="1" t="n">
        <v>3234</v>
      </c>
      <c r="B281" s="1" t="s">
        <v>190</v>
      </c>
      <c r="G281" s="2"/>
      <c r="I281" s="2" t="n">
        <v>1500</v>
      </c>
      <c r="J281" s="77" t="n">
        <f aca="false">K281-I281</f>
        <v>1500</v>
      </c>
      <c r="K281" s="77" t="n">
        <v>3000</v>
      </c>
      <c r="L281" s="0"/>
      <c r="M281" s="0"/>
      <c r="N281" s="114" t="n">
        <v>1500</v>
      </c>
      <c r="O281" s="77" t="n">
        <f aca="false">P281-N281</f>
        <v>1500</v>
      </c>
      <c r="P281" s="113" t="n">
        <v>3000</v>
      </c>
      <c r="Q281" s="0"/>
      <c r="R281" s="0"/>
    </row>
    <row r="282" customFormat="false" ht="13.2" hidden="true" customHeight="false" outlineLevel="0" collapsed="false">
      <c r="A282" s="1" t="n">
        <v>3237</v>
      </c>
      <c r="B282" s="1" t="s">
        <v>191</v>
      </c>
      <c r="G282" s="2"/>
      <c r="I282" s="2"/>
      <c r="J282" s="77" t="n">
        <f aca="false">K282-I282</f>
        <v>0</v>
      </c>
      <c r="K282" s="77"/>
      <c r="L282" s="0"/>
      <c r="M282" s="0"/>
      <c r="N282" s="0"/>
      <c r="O282" s="77" t="n">
        <f aca="false">P282-N282</f>
        <v>0</v>
      </c>
      <c r="P282" s="113"/>
      <c r="Q282" s="0"/>
      <c r="R282" s="0"/>
    </row>
    <row r="283" customFormat="false" ht="13.2" hidden="true" customHeight="false" outlineLevel="0" collapsed="false">
      <c r="A283" s="45" t="n">
        <v>3235</v>
      </c>
      <c r="B283" s="98" t="s">
        <v>192</v>
      </c>
      <c r="G283" s="2"/>
      <c r="I283" s="2" t="n">
        <v>4500</v>
      </c>
      <c r="J283" s="77" t="n">
        <f aca="false">K283-I283</f>
        <v>0</v>
      </c>
      <c r="K283" s="77" t="n">
        <v>4500</v>
      </c>
      <c r="L283" s="0"/>
      <c r="M283" s="0"/>
      <c r="N283" s="114" t="n">
        <v>4500</v>
      </c>
      <c r="O283" s="77" t="n">
        <f aca="false">P283-N283</f>
        <v>0</v>
      </c>
      <c r="P283" s="113" t="n">
        <v>4500</v>
      </c>
      <c r="Q283" s="0"/>
      <c r="R283" s="0"/>
    </row>
    <row r="284" customFormat="false" ht="13.2" hidden="true" customHeight="false" outlineLevel="0" collapsed="false">
      <c r="A284" s="45" t="n">
        <v>3235</v>
      </c>
      <c r="B284" s="98" t="s">
        <v>193</v>
      </c>
      <c r="G284" s="2"/>
      <c r="I284" s="2"/>
      <c r="J284" s="77" t="n">
        <f aca="false">K284-I284</f>
        <v>14000</v>
      </c>
      <c r="K284" s="77" t="n">
        <v>14000</v>
      </c>
      <c r="L284" s="0"/>
      <c r="M284" s="0"/>
      <c r="N284" s="114" t="n">
        <v>0</v>
      </c>
      <c r="O284" s="77" t="n">
        <f aca="false">P284-N284</f>
        <v>14000</v>
      </c>
      <c r="P284" s="113" t="n">
        <v>14000</v>
      </c>
      <c r="Q284" s="0"/>
      <c r="R284" s="0"/>
    </row>
    <row r="285" customFormat="false" ht="13.2" hidden="true" customHeight="false" outlineLevel="0" collapsed="false">
      <c r="A285" s="45" t="n">
        <v>3235</v>
      </c>
      <c r="B285" s="98" t="s">
        <v>194</v>
      </c>
      <c r="G285" s="2"/>
      <c r="I285" s="2" t="n">
        <v>7500</v>
      </c>
      <c r="J285" s="77" t="n">
        <f aca="false">K285-I285</f>
        <v>2500</v>
      </c>
      <c r="K285" s="77" t="n">
        <v>10000</v>
      </c>
      <c r="L285" s="0"/>
      <c r="M285" s="0"/>
      <c r="N285" s="114" t="n">
        <v>0</v>
      </c>
      <c r="O285" s="77" t="n">
        <f aca="false">P285-N285</f>
        <v>10000</v>
      </c>
      <c r="P285" s="113" t="n">
        <v>10000</v>
      </c>
      <c r="Q285" s="0"/>
      <c r="R285" s="0"/>
    </row>
    <row r="286" customFormat="false" ht="13.2" hidden="true" customHeight="false" outlineLevel="0" collapsed="false">
      <c r="A286" s="1" t="n">
        <v>3237</v>
      </c>
      <c r="B286" s="1" t="s">
        <v>195</v>
      </c>
      <c r="G286" s="93"/>
      <c r="H286" s="93"/>
      <c r="I286" s="2" t="n">
        <v>8000</v>
      </c>
      <c r="J286" s="77" t="n">
        <f aca="false">K286-I286</f>
        <v>0</v>
      </c>
      <c r="K286" s="77" t="n">
        <v>8000</v>
      </c>
      <c r="L286" s="0"/>
      <c r="M286" s="0"/>
      <c r="N286" s="114" t="n">
        <v>8000</v>
      </c>
      <c r="O286" s="77" t="n">
        <f aca="false">P286-N286</f>
        <v>0</v>
      </c>
      <c r="P286" s="113" t="n">
        <v>8000</v>
      </c>
      <c r="Q286" s="0"/>
      <c r="R286" s="0"/>
    </row>
    <row r="287" customFormat="false" ht="13.2" hidden="true" customHeight="false" outlineLevel="0" collapsed="false">
      <c r="A287" s="45" t="n">
        <v>3237</v>
      </c>
      <c r="B287" s="45" t="s">
        <v>196</v>
      </c>
      <c r="G287" s="93"/>
      <c r="H287" s="93"/>
      <c r="I287" s="2" t="n">
        <v>6000</v>
      </c>
      <c r="J287" s="77" t="n">
        <f aca="false">K287-I287</f>
        <v>0</v>
      </c>
      <c r="K287" s="77" t="n">
        <v>6000</v>
      </c>
      <c r="L287" s="0"/>
      <c r="M287" s="0"/>
      <c r="N287" s="114" t="n">
        <v>6000</v>
      </c>
      <c r="O287" s="77" t="n">
        <f aca="false">P287-N287</f>
        <v>0</v>
      </c>
      <c r="P287" s="113" t="n">
        <v>6000</v>
      </c>
      <c r="Q287" s="0"/>
      <c r="R287" s="0"/>
    </row>
    <row r="288" customFormat="false" ht="13.2" hidden="true" customHeight="false" outlineLevel="0" collapsed="false">
      <c r="A288" s="45" t="n">
        <v>3237</v>
      </c>
      <c r="B288" s="98" t="s">
        <v>197</v>
      </c>
      <c r="G288" s="93"/>
      <c r="H288" s="93"/>
      <c r="I288" s="2"/>
      <c r="J288" s="77" t="n">
        <f aca="false">K288-I288</f>
        <v>3500</v>
      </c>
      <c r="K288" s="77" t="n">
        <v>3500</v>
      </c>
      <c r="L288" s="0"/>
      <c r="M288" s="0"/>
      <c r="N288" s="114" t="n">
        <v>0</v>
      </c>
      <c r="O288" s="77" t="n">
        <f aca="false">P288-N288</f>
        <v>3500</v>
      </c>
      <c r="P288" s="113" t="n">
        <v>3500</v>
      </c>
      <c r="Q288" s="0"/>
      <c r="R288" s="0"/>
    </row>
    <row r="289" customFormat="false" ht="13.2" hidden="true" customHeight="false" outlineLevel="0" collapsed="false">
      <c r="A289" s="45" t="n">
        <v>3237</v>
      </c>
      <c r="B289" s="98" t="s">
        <v>198</v>
      </c>
      <c r="G289" s="93"/>
      <c r="H289" s="93"/>
      <c r="I289" s="2"/>
      <c r="J289" s="77" t="n">
        <f aca="false">K289-I289</f>
        <v>2000</v>
      </c>
      <c r="K289" s="77" t="n">
        <v>2000</v>
      </c>
      <c r="L289" s="0"/>
      <c r="M289" s="0"/>
      <c r="N289" s="114" t="n">
        <v>0</v>
      </c>
      <c r="O289" s="77" t="n">
        <f aca="false">P289-N289</f>
        <v>2000</v>
      </c>
      <c r="P289" s="113" t="n">
        <v>2000</v>
      </c>
      <c r="Q289" s="0"/>
      <c r="R289" s="0"/>
    </row>
    <row r="290" customFormat="false" ht="13.2" hidden="true" customHeight="false" outlineLevel="0" collapsed="false">
      <c r="A290" s="1" t="n">
        <v>3238</v>
      </c>
      <c r="B290" s="1" t="s">
        <v>199</v>
      </c>
      <c r="G290" s="2"/>
      <c r="I290" s="2" t="n">
        <v>3000</v>
      </c>
      <c r="J290" s="77" t="n">
        <f aca="false">K290-I290</f>
        <v>0</v>
      </c>
      <c r="K290" s="77" t="n">
        <v>3000</v>
      </c>
      <c r="L290" s="0"/>
      <c r="M290" s="0"/>
      <c r="N290" s="114" t="n">
        <v>3000</v>
      </c>
      <c r="O290" s="77" t="n">
        <f aca="false">P290-N290</f>
        <v>0</v>
      </c>
      <c r="P290" s="113" t="n">
        <v>3000</v>
      </c>
      <c r="Q290" s="0"/>
      <c r="R290" s="0"/>
    </row>
    <row r="291" customFormat="false" ht="13.2" hidden="true" customHeight="false" outlineLevel="0" collapsed="false">
      <c r="A291" s="1" t="n">
        <v>3239</v>
      </c>
      <c r="B291" s="1" t="s">
        <v>200</v>
      </c>
      <c r="G291" s="42"/>
      <c r="H291" s="41"/>
      <c r="I291" s="2" t="n">
        <v>3000</v>
      </c>
      <c r="J291" s="77" t="n">
        <f aca="false">K291-I291</f>
        <v>0</v>
      </c>
      <c r="K291" s="77" t="n">
        <v>3000</v>
      </c>
      <c r="L291" s="0"/>
      <c r="M291" s="0"/>
      <c r="N291" s="114" t="n">
        <v>3000</v>
      </c>
      <c r="O291" s="77" t="n">
        <f aca="false">P291-N291</f>
        <v>0</v>
      </c>
      <c r="P291" s="113" t="n">
        <v>3000</v>
      </c>
      <c r="Q291" s="0"/>
      <c r="R291" s="0"/>
    </row>
    <row r="292" customFormat="false" ht="13.2" hidden="true" customHeight="false" outlineLevel="0" collapsed="false">
      <c r="A292" s="93" t="n">
        <v>3239</v>
      </c>
      <c r="B292" s="93" t="s">
        <v>201</v>
      </c>
      <c r="C292" s="93"/>
      <c r="D292" s="93"/>
      <c r="E292" s="93"/>
      <c r="F292" s="93"/>
      <c r="G292" s="2"/>
      <c r="I292" s="2" t="n">
        <v>7000</v>
      </c>
      <c r="J292" s="77" t="n">
        <f aca="false">K292-I292</f>
        <v>0</v>
      </c>
      <c r="K292" s="77" t="n">
        <v>7000</v>
      </c>
      <c r="L292" s="0"/>
      <c r="M292" s="0"/>
      <c r="N292" s="114" t="n">
        <v>7000</v>
      </c>
      <c r="O292" s="77" t="n">
        <f aca="false">P292-N292</f>
        <v>0</v>
      </c>
      <c r="P292" s="113" t="n">
        <v>7000</v>
      </c>
      <c r="Q292" s="0"/>
      <c r="R292" s="0"/>
    </row>
    <row r="293" s="5" customFormat="true" ht="13.2" hidden="true" customHeight="false" outlineLevel="0" collapsed="false">
      <c r="A293" s="1" t="n">
        <v>3239</v>
      </c>
      <c r="B293" s="93" t="s">
        <v>202</v>
      </c>
      <c r="C293" s="1"/>
      <c r="D293" s="1"/>
      <c r="E293" s="1"/>
      <c r="F293" s="1"/>
      <c r="G293" s="2"/>
      <c r="H293" s="1"/>
      <c r="I293" s="2" t="n">
        <v>1000</v>
      </c>
      <c r="J293" s="77" t="n">
        <f aca="false">K293-I293</f>
        <v>0</v>
      </c>
      <c r="K293" s="54" t="n">
        <v>1000</v>
      </c>
      <c r="N293" s="114" t="n">
        <v>1000</v>
      </c>
      <c r="O293" s="77" t="n">
        <f aca="false">P293-N293</f>
        <v>0</v>
      </c>
      <c r="P293" s="115" t="n">
        <v>1000</v>
      </c>
    </row>
    <row r="294" s="5" customFormat="true" ht="13.2" hidden="true" customHeight="false" outlineLevel="0" collapsed="false">
      <c r="A294" s="45" t="n">
        <v>3239</v>
      </c>
      <c r="B294" s="101" t="s">
        <v>203</v>
      </c>
      <c r="C294" s="1"/>
      <c r="D294" s="1"/>
      <c r="E294" s="1"/>
      <c r="F294" s="1"/>
      <c r="G294" s="2"/>
      <c r="H294" s="1"/>
      <c r="I294" s="2" t="n">
        <v>1000</v>
      </c>
      <c r="J294" s="77" t="n">
        <f aca="false">K294-I294</f>
        <v>0</v>
      </c>
      <c r="K294" s="54" t="n">
        <v>1000</v>
      </c>
      <c r="N294" s="114" t="n">
        <v>1000</v>
      </c>
      <c r="O294" s="77" t="n">
        <f aca="false">P294-N294</f>
        <v>0</v>
      </c>
      <c r="P294" s="115" t="n">
        <v>1000</v>
      </c>
    </row>
    <row r="295" s="5" customFormat="true" ht="13.2" hidden="true" customHeight="false" outlineLevel="0" collapsed="false">
      <c r="A295" s="45" t="n">
        <v>3239</v>
      </c>
      <c r="B295" s="101" t="s">
        <v>204</v>
      </c>
      <c r="C295" s="1"/>
      <c r="D295" s="1"/>
      <c r="E295" s="1"/>
      <c r="F295" s="1"/>
      <c r="G295" s="2"/>
      <c r="H295" s="1"/>
      <c r="I295" s="2" t="n">
        <v>2000</v>
      </c>
      <c r="J295" s="77" t="n">
        <f aca="false">K295-I295</f>
        <v>0</v>
      </c>
      <c r="K295" s="54" t="n">
        <v>2000</v>
      </c>
      <c r="N295" s="114" t="n">
        <v>2000</v>
      </c>
      <c r="O295" s="77" t="n">
        <f aca="false">P295-N295</f>
        <v>0</v>
      </c>
      <c r="P295" s="115" t="n">
        <v>2000</v>
      </c>
    </row>
    <row r="296" customFormat="false" ht="13.2" hidden="true" customHeight="false" outlineLevel="0" collapsed="false">
      <c r="A296" s="45" t="n">
        <v>3239</v>
      </c>
      <c r="B296" s="101" t="s">
        <v>205</v>
      </c>
      <c r="G296" s="2"/>
      <c r="I296" s="2" t="n">
        <v>26000</v>
      </c>
      <c r="J296" s="77" t="n">
        <f aca="false">K296-I296</f>
        <v>3000</v>
      </c>
      <c r="K296" s="77" t="n">
        <v>29000</v>
      </c>
      <c r="L296" s="0"/>
      <c r="M296" s="0"/>
      <c r="N296" s="114" t="n">
        <v>26000</v>
      </c>
      <c r="O296" s="77" t="n">
        <f aca="false">P296-N296</f>
        <v>3000</v>
      </c>
      <c r="P296" s="113" t="n">
        <v>29000</v>
      </c>
      <c r="Q296" s="0"/>
      <c r="R296" s="0"/>
    </row>
    <row r="297" customFormat="false" ht="13.2" hidden="true" customHeight="false" outlineLevel="0" collapsed="false">
      <c r="A297" s="45" t="n">
        <v>3239</v>
      </c>
      <c r="B297" s="101" t="s">
        <v>206</v>
      </c>
      <c r="G297" s="2"/>
      <c r="I297" s="2" t="n">
        <v>0</v>
      </c>
      <c r="J297" s="77" t="n">
        <f aca="false">K297-I297</f>
        <v>8000</v>
      </c>
      <c r="K297" s="77" t="n">
        <v>8000</v>
      </c>
      <c r="L297" s="0"/>
      <c r="M297" s="0"/>
      <c r="N297" s="5" t="n">
        <v>0</v>
      </c>
      <c r="O297" s="77" t="n">
        <f aca="false">P297-N297</f>
        <v>8000</v>
      </c>
      <c r="P297" s="113" t="n">
        <v>8000</v>
      </c>
      <c r="Q297" s="0"/>
      <c r="R297" s="0"/>
    </row>
    <row r="298" customFormat="false" ht="13.2" hidden="false" customHeight="false" outlineLevel="0" collapsed="false">
      <c r="O298" s="77"/>
      <c r="P298" s="77"/>
      <c r="Q298" s="42"/>
      <c r="R298" s="0"/>
    </row>
    <row r="299" customFormat="false" ht="13.2" hidden="false" customHeight="false" outlineLevel="0" collapsed="false">
      <c r="A299" s="41" t="n">
        <v>329</v>
      </c>
      <c r="B299" s="41" t="s">
        <v>148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2" t="n">
        <v>43000</v>
      </c>
      <c r="O299" s="18" t="n">
        <f aca="false">P299-N299</f>
        <v>1500</v>
      </c>
      <c r="P299" s="42" t="n">
        <v>44500</v>
      </c>
      <c r="Q299" s="43"/>
      <c r="R299" s="0"/>
    </row>
    <row r="300" customFormat="false" ht="13.2" hidden="true" customHeight="false" outlineLevel="0" collapsed="false">
      <c r="A300" s="93" t="n">
        <v>3292</v>
      </c>
      <c r="B300" s="93" t="s">
        <v>207</v>
      </c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43" t="n">
        <v>7000</v>
      </c>
      <c r="O300" s="77" t="n">
        <f aca="false">P300-N300</f>
        <v>1000</v>
      </c>
      <c r="P300" s="54" t="n">
        <v>8000</v>
      </c>
      <c r="Q300" s="42"/>
      <c r="R300" s="0"/>
    </row>
    <row r="301" customFormat="false" ht="13.2" hidden="true" customHeight="false" outlineLevel="0" collapsed="false">
      <c r="A301" s="1" t="n">
        <v>3293</v>
      </c>
      <c r="B301" s="1" t="s">
        <v>208</v>
      </c>
      <c r="N301" s="2" t="n">
        <v>2000</v>
      </c>
      <c r="O301" s="77" t="n">
        <f aca="false">P301-N301</f>
        <v>0</v>
      </c>
      <c r="P301" s="77" t="n">
        <v>2000</v>
      </c>
      <c r="Q301" s="43"/>
      <c r="R301" s="0"/>
    </row>
    <row r="302" customFormat="false" ht="13.2" hidden="true" customHeight="false" outlineLevel="0" collapsed="false">
      <c r="A302" s="1" t="n">
        <v>3294</v>
      </c>
      <c r="B302" s="93" t="s">
        <v>209</v>
      </c>
      <c r="N302" s="2" t="n">
        <v>33000</v>
      </c>
      <c r="O302" s="77" t="n">
        <f aca="false">P302-N302</f>
        <v>0</v>
      </c>
      <c r="P302" s="77" t="n">
        <v>33000</v>
      </c>
      <c r="Q302" s="43"/>
      <c r="R302" s="0"/>
    </row>
    <row r="303" customFormat="false" ht="13.2" hidden="false" customHeight="false" outlineLevel="0" collapsed="false">
      <c r="B303" s="93"/>
      <c r="O303" s="77"/>
      <c r="P303" s="77"/>
      <c r="Q303" s="43"/>
      <c r="R303" s="0"/>
    </row>
    <row r="304" s="12" customFormat="true" ht="13.2" hidden="false" customHeight="false" outlineLevel="0" collapsed="false">
      <c r="A304" s="99"/>
      <c r="B304" s="99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2"/>
      <c r="O304" s="18"/>
      <c r="P304" s="18"/>
      <c r="Q304" s="42"/>
    </row>
    <row r="305" customFormat="false" ht="13.8" hidden="false" customHeight="false" outlineLevel="0" collapsed="false">
      <c r="A305" s="94" t="s">
        <v>210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6" t="n">
        <v>26000</v>
      </c>
      <c r="O305" s="96" t="n">
        <f aca="false">P305-N305</f>
        <v>-4000</v>
      </c>
      <c r="P305" s="96" t="n">
        <f aca="false">P307+P312</f>
        <v>22000</v>
      </c>
      <c r="Q305" s="42"/>
      <c r="R305" s="0"/>
    </row>
    <row r="306" customFormat="false" ht="13.8" hidden="false" customHeight="false" outlineLevel="0" collapsed="false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42"/>
      <c r="O306" s="77"/>
      <c r="P306" s="77"/>
      <c r="Q306" s="42"/>
      <c r="R306" s="0"/>
    </row>
    <row r="307" customFormat="false" ht="13.2" hidden="false" customHeight="false" outlineLevel="0" collapsed="false">
      <c r="A307" s="41" t="n">
        <v>3</v>
      </c>
      <c r="B307" s="41" t="s">
        <v>21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2" t="n">
        <v>8000</v>
      </c>
      <c r="O307" s="18" t="n">
        <f aca="false">P307-N307</f>
        <v>0</v>
      </c>
      <c r="P307" s="42" t="n">
        <f aca="false">P308</f>
        <v>8000</v>
      </c>
      <c r="Q307" s="43"/>
      <c r="R307" s="0"/>
    </row>
    <row r="308" customFormat="false" ht="13.2" hidden="false" customHeight="false" outlineLevel="0" collapsed="false">
      <c r="A308" s="41" t="n">
        <v>32</v>
      </c>
      <c r="B308" s="41" t="s">
        <v>79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2" t="n">
        <v>8000</v>
      </c>
      <c r="O308" s="18" t="n">
        <f aca="false">P308-N308</f>
        <v>0</v>
      </c>
      <c r="P308" s="42" t="n">
        <f aca="false">P309</f>
        <v>8000</v>
      </c>
      <c r="Q308" s="42"/>
      <c r="R308" s="0"/>
    </row>
    <row r="309" customFormat="false" ht="15" hidden="false" customHeight="true" outlineLevel="0" collapsed="false">
      <c r="A309" s="41" t="n">
        <v>329</v>
      </c>
      <c r="B309" s="41" t="s">
        <v>148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2" t="n">
        <v>8000</v>
      </c>
      <c r="O309" s="18" t="n">
        <f aca="false">P309-N309</f>
        <v>0</v>
      </c>
      <c r="P309" s="42" t="n">
        <f aca="false">P310</f>
        <v>8000</v>
      </c>
      <c r="Q309" s="43"/>
      <c r="R309" s="0"/>
    </row>
    <row r="310" customFormat="false" ht="15" hidden="true" customHeight="true" outlineLevel="0" collapsed="false">
      <c r="A310" s="1" t="n">
        <v>3295</v>
      </c>
      <c r="B310" s="1" t="s">
        <v>211</v>
      </c>
      <c r="N310" s="2" t="n">
        <v>4000</v>
      </c>
      <c r="O310" s="77" t="n">
        <f aca="false">P310-N310</f>
        <v>4000</v>
      </c>
      <c r="P310" s="77" t="n">
        <v>8000</v>
      </c>
      <c r="Q310" s="42"/>
      <c r="R310" s="0"/>
    </row>
    <row r="311" customFormat="false" ht="15" hidden="false" customHeight="true" outlineLevel="0" collapsed="false">
      <c r="O311" s="77"/>
      <c r="P311" s="77"/>
      <c r="Q311" s="43"/>
      <c r="R311" s="0"/>
    </row>
    <row r="312" customFormat="false" ht="15" hidden="false" customHeight="true" outlineLevel="0" collapsed="false">
      <c r="A312" s="41" t="n">
        <v>34</v>
      </c>
      <c r="B312" s="41" t="s">
        <v>84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2" t="n">
        <f aca="false">N313</f>
        <v>18000</v>
      </c>
      <c r="O312" s="18" t="n">
        <f aca="false">P312-N312</f>
        <v>-4000</v>
      </c>
      <c r="P312" s="42" t="n">
        <f aca="false">P313</f>
        <v>14000</v>
      </c>
      <c r="Q312" s="43"/>
      <c r="R312" s="0"/>
    </row>
    <row r="313" customFormat="false" ht="14.25" hidden="false" customHeight="true" outlineLevel="0" collapsed="false">
      <c r="A313" s="41" t="n">
        <v>343</v>
      </c>
      <c r="B313" s="41" t="s">
        <v>86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2" t="n">
        <f aca="false">SUM(N314:N316)</f>
        <v>18000</v>
      </c>
      <c r="O313" s="18" t="n">
        <f aca="false">P313-N313</f>
        <v>-4000</v>
      </c>
      <c r="P313" s="42" t="n">
        <v>14000</v>
      </c>
      <c r="Q313" s="42"/>
      <c r="R313" s="0"/>
    </row>
    <row r="314" customFormat="false" ht="15" hidden="true" customHeight="true" outlineLevel="0" collapsed="false">
      <c r="A314" s="1" t="n">
        <v>3431</v>
      </c>
      <c r="B314" s="1" t="s">
        <v>212</v>
      </c>
      <c r="N314" s="2" t="n">
        <v>15000</v>
      </c>
      <c r="O314" s="77" t="n">
        <f aca="false">P314-N314</f>
        <v>0</v>
      </c>
      <c r="P314" s="77" t="n">
        <v>15000</v>
      </c>
      <c r="Q314" s="42"/>
      <c r="R314" s="0"/>
    </row>
    <row r="315" customFormat="false" ht="12.75" hidden="true" customHeight="true" outlineLevel="0" collapsed="false">
      <c r="A315" s="1" t="n">
        <v>3433</v>
      </c>
      <c r="B315" s="1" t="s">
        <v>213</v>
      </c>
      <c r="O315" s="77"/>
      <c r="P315" s="77"/>
      <c r="Q315" s="42"/>
      <c r="R315" s="0"/>
    </row>
    <row r="316" s="59" customFormat="true" ht="15" hidden="true" customHeight="true" outlineLevel="0" collapsed="false">
      <c r="A316" s="1" t="n">
        <v>3434</v>
      </c>
      <c r="B316" s="1" t="s">
        <v>214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 t="n">
        <v>3000</v>
      </c>
      <c r="O316" s="77" t="n">
        <f aca="false">P316-N316</f>
        <v>0</v>
      </c>
      <c r="P316" s="77" t="n">
        <v>3000</v>
      </c>
      <c r="Q316" s="42"/>
    </row>
    <row r="317" customFormat="false" ht="15.75" hidden="false" customHeight="true" outlineLevel="0" collapsed="false">
      <c r="O317" s="77"/>
      <c r="P317" s="77"/>
      <c r="Q317" s="42"/>
      <c r="R317" s="0"/>
    </row>
    <row r="318" customFormat="false" ht="13.8" hidden="false" customHeight="false" outlineLevel="0" collapsed="false">
      <c r="A318" s="94" t="s">
        <v>215</v>
      </c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6" t="n">
        <v>50000</v>
      </c>
      <c r="O318" s="96" t="n">
        <f aca="false">P318-N318</f>
        <v>-25000</v>
      </c>
      <c r="P318" s="96" t="n">
        <f aca="false">P320</f>
        <v>25000</v>
      </c>
      <c r="Q318" s="43"/>
      <c r="R318" s="0"/>
    </row>
    <row r="319" customFormat="false" ht="13.2" hidden="false" customHeight="false" outlineLevel="0" collapsed="false">
      <c r="O319" s="77"/>
      <c r="P319" s="77"/>
      <c r="Q319" s="43"/>
      <c r="R319" s="0"/>
    </row>
    <row r="320" customFormat="false" ht="13.2" hidden="false" customHeight="false" outlineLevel="0" collapsed="false">
      <c r="A320" s="41" t="n">
        <v>4</v>
      </c>
      <c r="B320" s="41" t="s">
        <v>216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2" t="n">
        <v>50000</v>
      </c>
      <c r="O320" s="77" t="n">
        <f aca="false">P320-N320</f>
        <v>-25000</v>
      </c>
      <c r="P320" s="42" t="n">
        <f aca="false">P321</f>
        <v>25000</v>
      </c>
      <c r="Q320" s="43"/>
      <c r="R320" s="0"/>
    </row>
    <row r="321" s="12" customFormat="true" ht="13.2" hidden="false" customHeight="false" outlineLevel="0" collapsed="false">
      <c r="A321" s="41" t="n">
        <v>42</v>
      </c>
      <c r="B321" s="41" t="s">
        <v>217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2" t="n">
        <v>50000</v>
      </c>
      <c r="O321" s="77" t="n">
        <f aca="false">P321-N321</f>
        <v>-25000</v>
      </c>
      <c r="P321" s="42" t="n">
        <f aca="false">P322</f>
        <v>25000</v>
      </c>
      <c r="Q321" s="43"/>
    </row>
    <row r="322" s="12" customFormat="true" ht="13.2" hidden="false" customHeight="false" outlineLevel="0" collapsed="false">
      <c r="A322" s="41" t="n">
        <v>426</v>
      </c>
      <c r="B322" s="41" t="s">
        <v>218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2" t="n">
        <v>50000</v>
      </c>
      <c r="O322" s="77" t="n">
        <f aca="false">P322-N322</f>
        <v>-25000</v>
      </c>
      <c r="P322" s="42" t="n">
        <v>25000</v>
      </c>
      <c r="Q322" s="42"/>
    </row>
    <row r="323" customFormat="false" ht="13.2" hidden="true" customHeight="false" outlineLevel="0" collapsed="false">
      <c r="A323" s="1" t="n">
        <v>4263</v>
      </c>
      <c r="B323" s="93" t="s">
        <v>219</v>
      </c>
      <c r="N323" s="2" t="n">
        <v>100000</v>
      </c>
      <c r="O323" s="77" t="n">
        <f aca="false">P323-N323</f>
        <v>-50000</v>
      </c>
      <c r="P323" s="77" t="n">
        <v>50000</v>
      </c>
      <c r="Q323" s="43"/>
      <c r="R323" s="0"/>
    </row>
    <row r="324" customFormat="false" ht="13.2" hidden="false" customHeight="false" outlineLevel="0" collapsed="false">
      <c r="B324" s="93"/>
      <c r="O324" s="77"/>
      <c r="P324" s="77"/>
      <c r="Q324" s="43"/>
      <c r="R324" s="0"/>
    </row>
    <row r="325" customFormat="false" ht="13.8" hidden="false" customHeight="false" outlineLevel="0" collapsed="false">
      <c r="A325" s="89" t="s">
        <v>220</v>
      </c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1"/>
      <c r="O325" s="92"/>
      <c r="P325" s="92"/>
      <c r="Q325" s="43"/>
      <c r="R325" s="0"/>
    </row>
    <row r="326" customFormat="false" ht="13.8" hidden="false" customHeight="false" outlineLevel="0" collapsed="false">
      <c r="A326" s="94" t="s">
        <v>221</v>
      </c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110"/>
      <c r="O326" s="111"/>
      <c r="P326" s="111"/>
      <c r="Q326" s="43"/>
      <c r="R326" s="0"/>
    </row>
    <row r="327" customFormat="false" ht="13.8" hidden="false" customHeight="false" outlineLevel="0" collapsed="false">
      <c r="A327" s="94"/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6" t="n">
        <v>0</v>
      </c>
      <c r="O327" s="96" t="n">
        <f aca="false">P327-N327</f>
        <v>4000</v>
      </c>
      <c r="P327" s="96" t="n">
        <f aca="false">P330+P340</f>
        <v>4000</v>
      </c>
      <c r="Q327" s="43"/>
      <c r="R327" s="0"/>
    </row>
    <row r="328" customFormat="false" ht="13.2" hidden="false" customHeight="false" outlineLevel="0" collapsed="false">
      <c r="B328" s="93"/>
      <c r="O328" s="77"/>
      <c r="P328" s="77"/>
      <c r="Q328" s="43"/>
      <c r="R328" s="0"/>
    </row>
    <row r="329" s="12" customFormat="true" ht="13.2" hidden="false" customHeight="false" outlineLevel="0" collapsed="false">
      <c r="A329" s="41" t="n">
        <v>4</v>
      </c>
      <c r="B329" s="41" t="s">
        <v>216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2" t="n">
        <v>0</v>
      </c>
      <c r="O329" s="18"/>
      <c r="P329" s="18" t="n">
        <v>4000</v>
      </c>
      <c r="Q329" s="42"/>
    </row>
    <row r="330" s="12" customFormat="true" ht="13.2" hidden="false" customHeight="false" outlineLevel="0" collapsed="false">
      <c r="A330" s="41" t="n">
        <v>42</v>
      </c>
      <c r="B330" s="41" t="s">
        <v>222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2" t="n">
        <v>0</v>
      </c>
      <c r="O330" s="18"/>
      <c r="P330" s="18" t="n">
        <v>4000</v>
      </c>
      <c r="Q330" s="42"/>
    </row>
    <row r="331" s="12" customFormat="true" ht="13.2" hidden="false" customHeight="false" outlineLevel="0" collapsed="false">
      <c r="A331" s="41" t="n">
        <v>422</v>
      </c>
      <c r="B331" s="41" t="s">
        <v>223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2" t="n">
        <v>0</v>
      </c>
      <c r="O331" s="18"/>
      <c r="P331" s="18" t="n">
        <v>4000</v>
      </c>
      <c r="Q331" s="42"/>
    </row>
    <row r="332" customFormat="false" ht="13.2" hidden="false" customHeight="false" outlineLevel="0" collapsed="false">
      <c r="B332" s="93"/>
      <c r="O332" s="77"/>
      <c r="P332" s="77"/>
      <c r="Q332" s="43"/>
      <c r="R332" s="0"/>
    </row>
    <row r="333" customFormat="false" ht="13.8" hidden="false" customHeight="false" outlineLevel="0" collapsed="false">
      <c r="A333" s="84" t="s">
        <v>224</v>
      </c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5" t="n">
        <v>53800</v>
      </c>
      <c r="O333" s="85" t="n">
        <f aca="false">P333-N333</f>
        <v>-3200</v>
      </c>
      <c r="P333" s="85" t="n">
        <f aca="false">P338</f>
        <v>50600</v>
      </c>
      <c r="Q333" s="42"/>
      <c r="R333" s="0"/>
    </row>
    <row r="334" customFormat="false" ht="13.8" hidden="false" customHeight="false" outlineLevel="0" collapsed="false">
      <c r="A334" s="84"/>
      <c r="B334" s="84" t="s">
        <v>225</v>
      </c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116"/>
      <c r="O334" s="117"/>
      <c r="P334" s="117"/>
      <c r="Q334" s="42"/>
      <c r="R334" s="0"/>
    </row>
    <row r="335" s="12" customFormat="true" ht="15" hidden="false" customHeight="true" outlineLevel="0" collapsed="false">
      <c r="A335" s="86" t="s">
        <v>125</v>
      </c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7"/>
      <c r="O335" s="88"/>
      <c r="P335" s="88"/>
      <c r="Q335" s="42"/>
    </row>
    <row r="336" s="12" customFormat="true" ht="15" hidden="false" customHeight="true" outlineLevel="0" collapsed="false">
      <c r="A336" s="89" t="s">
        <v>226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1"/>
      <c r="O336" s="92"/>
      <c r="P336" s="92"/>
      <c r="Q336" s="42"/>
    </row>
    <row r="337" s="11" customFormat="true" ht="15" hidden="false" customHeight="true" outlineLevel="0" collapsed="false">
      <c r="A337" s="94" t="s">
        <v>227</v>
      </c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110"/>
      <c r="O337" s="111"/>
      <c r="P337" s="111"/>
      <c r="Q337" s="42"/>
    </row>
    <row r="338" s="11" customFormat="true" ht="15" hidden="false" customHeight="true" outlineLevel="0" collapsed="false">
      <c r="A338" s="94"/>
      <c r="B338" s="94" t="s">
        <v>225</v>
      </c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6" t="n">
        <v>53800</v>
      </c>
      <c r="O338" s="96" t="n">
        <f aca="false">P338-N338</f>
        <v>-3200</v>
      </c>
      <c r="P338" s="96" t="n">
        <f aca="false">P341+P351</f>
        <v>50600</v>
      </c>
      <c r="Q338" s="42"/>
    </row>
    <row r="339" s="11" customFormat="true" ht="15" hidden="false" customHeight="true" outlineLevel="0" collapsed="false">
      <c r="A339" s="1"/>
      <c r="B339" s="9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77"/>
      <c r="P339" s="77"/>
      <c r="Q339" s="42"/>
    </row>
    <row r="340" s="12" customFormat="tru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77"/>
      <c r="P340" s="77"/>
      <c r="Q340" s="43"/>
    </row>
    <row r="341" s="12" customFormat="true" ht="15" hidden="false" customHeight="true" outlineLevel="0" collapsed="false">
      <c r="A341" s="41" t="n">
        <v>31</v>
      </c>
      <c r="B341" s="41" t="s">
        <v>228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2" t="n">
        <v>51800</v>
      </c>
      <c r="O341" s="18" t="n">
        <f aca="false">P341-N341</f>
        <v>-3200</v>
      </c>
      <c r="P341" s="42" t="n">
        <f aca="false">P342+P346+P348</f>
        <v>48600</v>
      </c>
      <c r="Q341" s="100"/>
    </row>
    <row r="342" s="12" customFormat="true" ht="15" hidden="false" customHeight="true" outlineLevel="0" collapsed="false">
      <c r="A342" s="41" t="n">
        <v>311</v>
      </c>
      <c r="B342" s="41" t="s">
        <v>168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2" t="n">
        <v>39000</v>
      </c>
      <c r="O342" s="18" t="n">
        <f aca="false">P342-N342</f>
        <v>1000</v>
      </c>
      <c r="P342" s="42" t="n">
        <v>40000</v>
      </c>
      <c r="Q342" s="43"/>
    </row>
    <row r="343" s="12" customFormat="true" ht="15" hidden="true" customHeight="true" outlineLevel="0" collapsed="false">
      <c r="A343" s="1" t="n">
        <v>3111</v>
      </c>
      <c r="B343" s="1" t="s">
        <v>169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 t="n">
        <v>68000</v>
      </c>
      <c r="O343" s="77" t="n">
        <f aca="false">P343-N343</f>
        <v>-42000</v>
      </c>
      <c r="P343" s="54" t="n">
        <v>26000</v>
      </c>
      <c r="Q343" s="42"/>
    </row>
    <row r="344" customFormat="false" ht="15" hidden="true" customHeight="true" outlineLevel="0" collapsed="false">
      <c r="A344" s="1" t="n">
        <v>3111</v>
      </c>
      <c r="B344" s="1" t="s">
        <v>131</v>
      </c>
      <c r="N344" s="2" t="n">
        <v>17000</v>
      </c>
      <c r="O344" s="77" t="n">
        <f aca="false">P344-N344</f>
        <v>-4000</v>
      </c>
      <c r="P344" s="77" t="n">
        <v>13000</v>
      </c>
      <c r="Q344" s="42"/>
      <c r="R344" s="0"/>
    </row>
    <row r="345" s="5" customFormat="true" ht="14.25" hidden="true" customHeight="true" outlineLevel="0" collapsed="false">
      <c r="A345" s="1" t="n">
        <v>3111</v>
      </c>
      <c r="B345" s="1" t="s">
        <v>130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77"/>
      <c r="P345" s="77"/>
      <c r="Q345" s="42"/>
    </row>
    <row r="346" s="5" customFormat="true" ht="12.75" hidden="false" customHeight="true" outlineLevel="0" collapsed="false">
      <c r="A346" s="99" t="n">
        <v>312</v>
      </c>
      <c r="B346" s="99" t="s">
        <v>77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2" t="n">
        <v>1600</v>
      </c>
      <c r="O346" s="18" t="n">
        <f aca="false">P346-N346</f>
        <v>0</v>
      </c>
      <c r="P346" s="42" t="n">
        <f aca="false">P347</f>
        <v>1600</v>
      </c>
      <c r="Q346" s="42"/>
    </row>
    <row r="347" customFormat="false" ht="14.25" hidden="true" customHeight="true" outlineLevel="0" collapsed="false">
      <c r="A347" s="45" t="n">
        <v>3121</v>
      </c>
      <c r="B347" s="98" t="s">
        <v>229</v>
      </c>
      <c r="O347" s="77" t="n">
        <f aca="false">P347-N347</f>
        <v>1600</v>
      </c>
      <c r="P347" s="77" t="n">
        <v>1600</v>
      </c>
      <c r="Q347" s="43"/>
      <c r="R347" s="0"/>
    </row>
    <row r="348" customFormat="false" ht="15" hidden="false" customHeight="true" outlineLevel="0" collapsed="false">
      <c r="A348" s="41" t="n">
        <v>313</v>
      </c>
      <c r="B348" s="41" t="s">
        <v>78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2" t="n">
        <v>11200</v>
      </c>
      <c r="O348" s="18" t="n">
        <f aca="false">P348-N348</f>
        <v>-4200</v>
      </c>
      <c r="P348" s="42" t="n">
        <v>7000</v>
      </c>
      <c r="Q348" s="42"/>
      <c r="R348" s="0"/>
    </row>
    <row r="349" customFormat="false" ht="15" hidden="true" customHeight="true" outlineLevel="0" collapsed="false">
      <c r="A349" s="1" t="n">
        <v>3132</v>
      </c>
      <c r="B349" s="1" t="s">
        <v>132</v>
      </c>
      <c r="N349" s="2" t="n">
        <v>14000</v>
      </c>
      <c r="O349" s="77" t="n">
        <f aca="false">P349-N349</f>
        <v>-3000</v>
      </c>
      <c r="P349" s="77" t="n">
        <v>11000</v>
      </c>
      <c r="Q349" s="42"/>
      <c r="R349" s="0"/>
    </row>
    <row r="350" s="12" customFormat="true" ht="13.2" hidden="true" customHeight="false" outlineLevel="0" collapsed="false">
      <c r="A350" s="101" t="n">
        <v>3133</v>
      </c>
      <c r="B350" s="101" t="s">
        <v>133</v>
      </c>
      <c r="C350" s="93"/>
      <c r="D350" s="93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77" t="n">
        <f aca="false">P350-N350</f>
        <v>200</v>
      </c>
      <c r="P350" s="77" t="n">
        <v>200</v>
      </c>
      <c r="Q350" s="42"/>
    </row>
    <row r="351" customFormat="false" ht="13.2" hidden="false" customHeight="false" outlineLevel="0" collapsed="false">
      <c r="A351" s="99" t="n">
        <v>32</v>
      </c>
      <c r="B351" s="99" t="s">
        <v>79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2" t="n">
        <f aca="false">N352</f>
        <v>2000</v>
      </c>
      <c r="O351" s="18" t="n">
        <f aca="false">P351-N351</f>
        <v>0</v>
      </c>
      <c r="P351" s="42" t="n">
        <f aca="false">P352</f>
        <v>2000</v>
      </c>
      <c r="Q351" s="42"/>
      <c r="R351" s="0"/>
    </row>
    <row r="352" customFormat="false" ht="13.2" hidden="false" customHeight="false" outlineLevel="0" collapsed="false">
      <c r="A352" s="99" t="n">
        <v>321</v>
      </c>
      <c r="B352" s="99" t="s">
        <v>230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2" t="n">
        <f aca="false">N353</f>
        <v>2000</v>
      </c>
      <c r="O352" s="18" t="n">
        <f aca="false">P352-N352</f>
        <v>0</v>
      </c>
      <c r="P352" s="42" t="n">
        <v>2000</v>
      </c>
      <c r="Q352" s="43"/>
      <c r="R352" s="0"/>
    </row>
    <row r="353" customFormat="false" ht="13.2" hidden="true" customHeight="false" outlineLevel="0" collapsed="false">
      <c r="A353" s="45" t="n">
        <v>3212</v>
      </c>
      <c r="B353" s="98" t="s">
        <v>231</v>
      </c>
      <c r="N353" s="2" t="n">
        <v>2000</v>
      </c>
      <c r="O353" s="77" t="n">
        <f aca="false">P353-N353</f>
        <v>0</v>
      </c>
      <c r="P353" s="77" t="n">
        <v>2000</v>
      </c>
      <c r="Q353" s="100"/>
      <c r="R353" s="0"/>
    </row>
    <row r="354" s="12" customFormat="true" ht="13.2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77"/>
      <c r="P354" s="77"/>
      <c r="Q354" s="43"/>
    </row>
    <row r="355" s="12" customFormat="true" ht="13.2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77"/>
      <c r="P355" s="77"/>
      <c r="Q355" s="42"/>
    </row>
    <row r="356" s="12" customFormat="true" ht="13.8" hidden="false" customHeight="false" outlineLevel="0" collapsed="false">
      <c r="A356" s="82" t="s">
        <v>232</v>
      </c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118" t="n">
        <f aca="false">N357</f>
        <v>129000</v>
      </c>
      <c r="O356" s="118" t="n">
        <f aca="false">P356-N356</f>
        <v>-3000</v>
      </c>
      <c r="P356" s="118" t="n">
        <f aca="false">P357</f>
        <v>126000</v>
      </c>
      <c r="Q356" s="42"/>
    </row>
    <row r="357" s="12" customFormat="true" ht="13.8" hidden="false" customHeight="false" outlineLevel="0" collapsed="false">
      <c r="A357" s="84" t="s">
        <v>233</v>
      </c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105" t="n">
        <f aca="false">N361</f>
        <v>129000</v>
      </c>
      <c r="O357" s="105" t="n">
        <f aca="false">P357-N357</f>
        <v>-3000</v>
      </c>
      <c r="P357" s="105" t="n">
        <f aca="false">P361</f>
        <v>126000</v>
      </c>
      <c r="Q357" s="43"/>
    </row>
    <row r="358" customFormat="false" ht="13.8" hidden="false" customHeight="false" outlineLevel="0" collapsed="false">
      <c r="A358" s="86" t="s">
        <v>234</v>
      </c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106"/>
      <c r="O358" s="119"/>
      <c r="P358" s="119"/>
      <c r="Q358" s="43"/>
      <c r="R358" s="0"/>
    </row>
    <row r="359" customFormat="false" ht="13.8" hidden="false" customHeight="false" outlineLevel="0" collapsed="false">
      <c r="A359" s="120" t="s">
        <v>126</v>
      </c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2"/>
      <c r="P359" s="122"/>
      <c r="Q359" s="43"/>
      <c r="R359" s="0"/>
    </row>
    <row r="360" customFormat="false" ht="13.8" hidden="false" customHeight="false" outlineLevel="0" collapsed="false">
      <c r="A360" s="94" t="s">
        <v>235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102"/>
      <c r="O360" s="123"/>
      <c r="P360" s="123"/>
      <c r="Q360" s="43"/>
      <c r="R360" s="0"/>
    </row>
    <row r="361" customFormat="false" ht="13.8" hidden="false" customHeight="false" outlineLevel="0" collapsed="false">
      <c r="A361" s="94"/>
      <c r="B361" s="94" t="s">
        <v>236</v>
      </c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102" t="n">
        <f aca="false">N363</f>
        <v>129000</v>
      </c>
      <c r="O361" s="102" t="n">
        <f aca="false">P361-N361</f>
        <v>-3000</v>
      </c>
      <c r="P361" s="102" t="n">
        <f aca="false">P363</f>
        <v>126000</v>
      </c>
      <c r="Q361" s="40"/>
      <c r="R361" s="0"/>
    </row>
    <row r="362" s="5" customFormat="true" ht="13.8" hidden="false" customHeight="false" outlineLevel="0" collapsed="false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42"/>
      <c r="O362" s="77"/>
      <c r="P362" s="77"/>
      <c r="Q362" s="40"/>
    </row>
    <row r="363" customFormat="false" ht="13.2" hidden="false" customHeight="false" outlineLevel="0" collapsed="false">
      <c r="A363" s="41" t="n">
        <v>3</v>
      </c>
      <c r="B363" s="41" t="s">
        <v>21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2" t="n">
        <f aca="false">N364+N370</f>
        <v>129000</v>
      </c>
      <c r="O363" s="18" t="n">
        <f aca="false">P363-N363</f>
        <v>-3000</v>
      </c>
      <c r="P363" s="42" t="n">
        <f aca="false">P364+P370</f>
        <v>126000</v>
      </c>
      <c r="Q363" s="43"/>
      <c r="R363" s="0"/>
    </row>
    <row r="364" s="52" customFormat="true" ht="13.8" hidden="false" customHeight="false" outlineLevel="0" collapsed="false">
      <c r="A364" s="41" t="n">
        <v>35</v>
      </c>
      <c r="B364" s="41" t="s">
        <v>87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2" t="n">
        <f aca="false">N365</f>
        <v>105000</v>
      </c>
      <c r="O364" s="77" t="n">
        <f aca="false">P364-N364</f>
        <v>-3000</v>
      </c>
      <c r="P364" s="42" t="n">
        <f aca="false">P365</f>
        <v>102000</v>
      </c>
      <c r="Q364" s="43"/>
    </row>
    <row r="365" s="11" customFormat="true" ht="13.8" hidden="false" customHeight="false" outlineLevel="0" collapsed="false">
      <c r="A365" s="41" t="n">
        <v>352</v>
      </c>
      <c r="B365" s="41" t="s">
        <v>88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2" t="n">
        <f aca="false">SUM(N366:N367)</f>
        <v>105000</v>
      </c>
      <c r="O365" s="77" t="n">
        <f aca="false">P365-N365</f>
        <v>-3000</v>
      </c>
      <c r="P365" s="42" t="n">
        <v>102000</v>
      </c>
      <c r="Q365" s="42"/>
    </row>
    <row r="366" s="52" customFormat="true" ht="13.8" hidden="true" customHeight="false" outlineLevel="0" collapsed="false">
      <c r="A366" s="1" t="n">
        <v>3523</v>
      </c>
      <c r="B366" s="1" t="s">
        <v>237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 t="n">
        <v>100000</v>
      </c>
      <c r="O366" s="77" t="n">
        <f aca="false">P366-N366</f>
        <v>0</v>
      </c>
      <c r="P366" s="77" t="n">
        <v>100000</v>
      </c>
      <c r="Q366" s="42"/>
    </row>
    <row r="367" s="124" customFormat="true" ht="13.2" hidden="true" customHeight="false" outlineLevel="0" collapsed="false">
      <c r="A367" s="1" t="n">
        <v>3523</v>
      </c>
      <c r="B367" s="93" t="s">
        <v>238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 t="n">
        <v>5000</v>
      </c>
      <c r="O367" s="77" t="n">
        <f aca="false">P367-N367</f>
        <v>0</v>
      </c>
      <c r="P367" s="77" t="n">
        <v>5000</v>
      </c>
      <c r="Q367" s="43"/>
    </row>
    <row r="368" s="124" customFormat="true" ht="13.8" hidden="false" customHeight="false" outlineLevel="0" collapsed="false">
      <c r="A368" s="1"/>
      <c r="B368" s="9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77"/>
      <c r="P368" s="53"/>
      <c r="Q368" s="42"/>
    </row>
    <row r="369" s="5" customFormat="true" ht="13.2" hidden="false" customHeight="false" outlineLevel="0" collapsed="false">
      <c r="A369" s="99" t="n">
        <v>36</v>
      </c>
      <c r="B369" s="99" t="s">
        <v>239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2" t="n">
        <f aca="false">N370</f>
        <v>24000</v>
      </c>
      <c r="O369" s="18" t="n">
        <f aca="false">P369-N369</f>
        <v>0</v>
      </c>
      <c r="P369" s="42" t="n">
        <f aca="false">P370</f>
        <v>24000</v>
      </c>
      <c r="Q369" s="42"/>
    </row>
    <row r="370" s="5" customFormat="true" ht="13.2" hidden="false" customHeight="false" outlineLevel="0" collapsed="false">
      <c r="A370" s="99" t="n">
        <v>363</v>
      </c>
      <c r="B370" s="99" t="s">
        <v>239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2" t="n">
        <f aca="false">N371</f>
        <v>24000</v>
      </c>
      <c r="O370" s="18" t="n">
        <f aca="false">P370-N370</f>
        <v>0</v>
      </c>
      <c r="P370" s="42" t="n">
        <f aca="false">P371</f>
        <v>24000</v>
      </c>
      <c r="Q370" s="42"/>
    </row>
    <row r="371" s="5" customFormat="true" ht="13.2" hidden="true" customHeight="false" outlineLevel="0" collapsed="false">
      <c r="A371" s="45" t="n">
        <v>3631</v>
      </c>
      <c r="B371" s="101" t="s">
        <v>240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 t="n">
        <v>24000</v>
      </c>
      <c r="O371" s="77" t="n">
        <f aca="false">P371-N371</f>
        <v>0</v>
      </c>
      <c r="P371" s="54" t="n">
        <v>24000</v>
      </c>
      <c r="Q371" s="42"/>
    </row>
    <row r="372" s="5" customFormat="true" ht="13.8" hidden="false" customHeight="false" outlineLevel="0" collapsed="false">
      <c r="A372" s="45"/>
      <c r="B372" s="10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77"/>
      <c r="P372" s="53"/>
      <c r="Q372" s="43"/>
    </row>
    <row r="373" customFormat="false" ht="13.8" hidden="false" customHeight="false" outlineLevel="0" collapsed="false">
      <c r="A373" s="45"/>
      <c r="B373" s="101"/>
      <c r="O373" s="77"/>
      <c r="P373" s="53"/>
      <c r="Q373" s="100"/>
      <c r="R373" s="0"/>
    </row>
    <row r="374" customFormat="false" ht="13.8" hidden="false" customHeight="false" outlineLevel="0" collapsed="false">
      <c r="A374" s="82" t="s">
        <v>241</v>
      </c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118" t="n">
        <v>12858231</v>
      </c>
      <c r="O374" s="118" t="n">
        <f aca="false">P374-N374</f>
        <v>-8836131</v>
      </c>
      <c r="P374" s="118" t="n">
        <f aca="false">P376+P402+P431+P444+P476+P488</f>
        <v>4022100</v>
      </c>
      <c r="Q374" s="100"/>
      <c r="R374" s="0"/>
    </row>
    <row r="375" s="12" customFormat="true" ht="13.8" hidden="false" customHeight="false" outlineLevel="0" collapsed="false">
      <c r="A375" s="82"/>
      <c r="B375" s="82" t="s">
        <v>242</v>
      </c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118"/>
      <c r="O375" s="125"/>
      <c r="P375" s="125"/>
      <c r="Q375" s="100"/>
    </row>
    <row r="376" s="5" customFormat="true" ht="13.8" hidden="false" customHeight="false" outlineLevel="0" collapsed="false">
      <c r="A376" s="84" t="s">
        <v>243</v>
      </c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105" t="n">
        <v>606431</v>
      </c>
      <c r="O376" s="105" t="n">
        <f aca="false">P376-N376</f>
        <v>26069</v>
      </c>
      <c r="P376" s="105" t="n">
        <f aca="false">P380+P393</f>
        <v>632500</v>
      </c>
      <c r="Q376" s="42"/>
    </row>
    <row r="377" customFormat="false" ht="13.8" hidden="false" customHeight="false" outlineLevel="0" collapsed="false">
      <c r="A377" s="86" t="s">
        <v>244</v>
      </c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106"/>
      <c r="O377" s="119"/>
      <c r="P377" s="119"/>
      <c r="Q377" s="42"/>
      <c r="R377" s="0"/>
    </row>
    <row r="378" s="12" customFormat="true" ht="13.8" hidden="false" customHeight="false" outlineLevel="0" collapsed="false">
      <c r="A378" s="120" t="s">
        <v>245</v>
      </c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1"/>
      <c r="O378" s="122"/>
      <c r="P378" s="122"/>
      <c r="Q378" s="42"/>
    </row>
    <row r="379" s="12" customFormat="true" ht="13.8" hidden="false" customHeight="false" outlineLevel="0" collapsed="false">
      <c r="A379" s="94" t="s">
        <v>246</v>
      </c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102"/>
      <c r="O379" s="123"/>
      <c r="P379" s="123"/>
      <c r="Q379" s="42"/>
    </row>
    <row r="380" customFormat="false" ht="13.8" hidden="false" customHeight="false" outlineLevel="0" collapsed="false">
      <c r="A380" s="94"/>
      <c r="B380" s="94" t="s">
        <v>247</v>
      </c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102" t="n">
        <f aca="false">N382</f>
        <v>312000</v>
      </c>
      <c r="O380" s="102" t="n">
        <f aca="false">P380-N380</f>
        <v>-4000</v>
      </c>
      <c r="P380" s="102" t="n">
        <f aca="false">P382</f>
        <v>308000</v>
      </c>
      <c r="Q380" s="43"/>
      <c r="R380" s="0"/>
    </row>
    <row r="381" customFormat="false" ht="13.2" hidden="false" customHeight="false" outlineLevel="0" collapsed="false">
      <c r="O381" s="77"/>
      <c r="P381" s="77"/>
      <c r="Q381" s="42"/>
      <c r="R381" s="0"/>
    </row>
    <row r="382" customFormat="false" ht="13.2" hidden="false" customHeight="false" outlineLevel="0" collapsed="false">
      <c r="A382" s="41" t="n">
        <v>32</v>
      </c>
      <c r="B382" s="41" t="s">
        <v>79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2" t="n">
        <f aca="false">N383+N388</f>
        <v>312000</v>
      </c>
      <c r="O382" s="42" t="n">
        <f aca="false">P382-N382</f>
        <v>-4000</v>
      </c>
      <c r="P382" s="42" t="n">
        <f aca="false">P383+P388</f>
        <v>308000</v>
      </c>
      <c r="Q382" s="42"/>
      <c r="R382" s="0"/>
    </row>
    <row r="383" customFormat="false" ht="13.2" hidden="false" customHeight="false" outlineLevel="0" collapsed="false">
      <c r="A383" s="41" t="n">
        <v>322</v>
      </c>
      <c r="B383" s="41" t="s">
        <v>81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2" t="n">
        <v>57000</v>
      </c>
      <c r="O383" s="42" t="n">
        <f aca="false">SUM(O384:O387)</f>
        <v>20000</v>
      </c>
      <c r="P383" s="42" t="n">
        <v>36000</v>
      </c>
      <c r="Q383" s="42"/>
      <c r="R383" s="0"/>
    </row>
    <row r="384" customFormat="false" ht="13.2" hidden="true" customHeight="false" outlineLevel="0" collapsed="false">
      <c r="A384" s="93" t="n">
        <v>3223</v>
      </c>
      <c r="B384" s="93" t="s">
        <v>248</v>
      </c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43" t="n">
        <v>30000</v>
      </c>
      <c r="O384" s="77" t="n">
        <f aca="false">P384-N384</f>
        <v>0</v>
      </c>
      <c r="P384" s="54" t="n">
        <v>30000</v>
      </c>
      <c r="Q384" s="42"/>
      <c r="R384" s="0"/>
    </row>
    <row r="385" s="12" customFormat="true" ht="13.2" hidden="true" customHeight="false" outlineLevel="0" collapsed="false">
      <c r="A385" s="93" t="n">
        <v>3224</v>
      </c>
      <c r="B385" s="93" t="s">
        <v>249</v>
      </c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43" t="n">
        <v>2000</v>
      </c>
      <c r="O385" s="77" t="n">
        <f aca="false">P385-N385</f>
        <v>0</v>
      </c>
      <c r="P385" s="54" t="n">
        <v>2000</v>
      </c>
      <c r="Q385" s="42"/>
    </row>
    <row r="386" s="12" customFormat="true" ht="13.2" hidden="true" customHeight="false" outlineLevel="0" collapsed="false">
      <c r="A386" s="101" t="n">
        <v>3224</v>
      </c>
      <c r="B386" s="101" t="s">
        <v>250</v>
      </c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43" t="n">
        <v>0</v>
      </c>
      <c r="O386" s="77" t="n">
        <f aca="false">P386-N386</f>
        <v>20000</v>
      </c>
      <c r="P386" s="54" t="n">
        <v>20000</v>
      </c>
      <c r="Q386" s="42"/>
    </row>
    <row r="387" s="12" customFormat="true" ht="13.2" hidden="true" customHeight="false" outlineLevel="0" collapsed="false">
      <c r="A387" s="101" t="n">
        <v>3229</v>
      </c>
      <c r="B387" s="101" t="s">
        <v>251</v>
      </c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43" t="n">
        <v>5000</v>
      </c>
      <c r="O387" s="77" t="n">
        <f aca="false">P387-N387</f>
        <v>0</v>
      </c>
      <c r="P387" s="54" t="n">
        <v>5000</v>
      </c>
      <c r="Q387" s="42"/>
    </row>
    <row r="388" s="12" customFormat="true" ht="13.2" hidden="false" customHeight="false" outlineLevel="0" collapsed="false">
      <c r="A388" s="41" t="n">
        <v>323</v>
      </c>
      <c r="B388" s="41" t="s">
        <v>82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2" t="n">
        <f aca="false">SUM(N389:N391)</f>
        <v>255000</v>
      </c>
      <c r="O388" s="18" t="n">
        <f aca="false">P388-N388</f>
        <v>17000</v>
      </c>
      <c r="P388" s="42" t="n">
        <v>272000</v>
      </c>
      <c r="Q388" s="42"/>
    </row>
    <row r="389" customFormat="false" ht="13.2" hidden="true" customHeight="false" outlineLevel="0" collapsed="false">
      <c r="A389" s="101" t="n">
        <v>3232</v>
      </c>
      <c r="B389" s="101" t="s">
        <v>252</v>
      </c>
      <c r="N389" s="2" t="n">
        <v>25000</v>
      </c>
      <c r="O389" s="77" t="n">
        <f aca="false">P389-N389</f>
        <v>-20000</v>
      </c>
      <c r="P389" s="77" t="n">
        <v>5000</v>
      </c>
      <c r="Q389" s="43"/>
      <c r="R389" s="0"/>
    </row>
    <row r="390" customFormat="false" ht="13.2" hidden="true" customHeight="false" outlineLevel="0" collapsed="false">
      <c r="A390" s="101" t="n">
        <v>3232</v>
      </c>
      <c r="B390" s="101" t="s">
        <v>253</v>
      </c>
      <c r="F390" s="93"/>
      <c r="G390" s="93"/>
      <c r="H390" s="93"/>
      <c r="I390" s="93"/>
      <c r="J390" s="93"/>
      <c r="K390" s="93"/>
      <c r="L390" s="93"/>
      <c r="M390" s="93"/>
      <c r="N390" s="2" t="n">
        <v>10000</v>
      </c>
      <c r="O390" s="77" t="n">
        <f aca="false">P390-N390</f>
        <v>0</v>
      </c>
      <c r="P390" s="77" t="n">
        <v>10000</v>
      </c>
      <c r="Q390" s="43"/>
      <c r="R390" s="0"/>
    </row>
    <row r="391" s="58" customFormat="true" ht="13.8" hidden="true" customHeight="false" outlineLevel="0" collapsed="false">
      <c r="A391" s="101" t="n">
        <v>3232</v>
      </c>
      <c r="B391" s="101" t="s">
        <v>254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 t="n">
        <v>220000</v>
      </c>
      <c r="O391" s="77" t="n">
        <f aca="false">P391-N391</f>
        <v>0</v>
      </c>
      <c r="P391" s="77" t="n">
        <v>220000</v>
      </c>
      <c r="Q391" s="40"/>
    </row>
    <row r="392" s="11" customFormat="true" ht="15" hidden="false" customHeight="false" outlineLevel="0" collapsed="false">
      <c r="A392" s="1"/>
      <c r="B392" s="9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77"/>
      <c r="P392" s="60"/>
      <c r="Q392" s="42"/>
    </row>
    <row r="393" s="11" customFormat="true" ht="13.8" hidden="false" customHeight="false" outlineLevel="0" collapsed="false">
      <c r="A393" s="94" t="s">
        <v>255</v>
      </c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102" t="n">
        <v>314431</v>
      </c>
      <c r="O393" s="102" t="n">
        <f aca="false">P393-N393</f>
        <v>10069</v>
      </c>
      <c r="P393" s="102" t="n">
        <f aca="false">P395</f>
        <v>324500</v>
      </c>
      <c r="Q393" s="42"/>
    </row>
    <row r="394" customFormat="false" ht="15" hidden="false" customHeight="false" outlineLevel="0" collapsed="false">
      <c r="B394" s="93"/>
      <c r="O394" s="60"/>
      <c r="P394" s="60"/>
      <c r="Q394" s="43"/>
      <c r="R394" s="0"/>
    </row>
    <row r="395" customFormat="false" ht="13.2" hidden="false" customHeight="false" outlineLevel="0" collapsed="false">
      <c r="A395" s="41" t="n">
        <v>32</v>
      </c>
      <c r="B395" s="41" t="s">
        <v>79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2" t="n">
        <v>314431</v>
      </c>
      <c r="O395" s="42" t="n">
        <f aca="false">P395-N395</f>
        <v>10069</v>
      </c>
      <c r="P395" s="42" t="n">
        <f aca="false">P396+P398</f>
        <v>324500</v>
      </c>
      <c r="Q395" s="42"/>
      <c r="R395" s="0"/>
    </row>
    <row r="396" s="12" customFormat="true" ht="13.2" hidden="false" customHeight="false" outlineLevel="0" collapsed="false">
      <c r="A396" s="41" t="n">
        <v>322</v>
      </c>
      <c r="B396" s="41" t="s">
        <v>81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2" t="n">
        <f aca="false">N397</f>
        <v>100000</v>
      </c>
      <c r="O396" s="42" t="n">
        <f aca="false">P396-N396</f>
        <v>10000</v>
      </c>
      <c r="P396" s="42" t="n">
        <v>110000</v>
      </c>
      <c r="Q396" s="42"/>
    </row>
    <row r="397" customFormat="false" ht="13.2" hidden="true" customHeight="false" outlineLevel="0" collapsed="false">
      <c r="A397" s="1" t="n">
        <v>3223</v>
      </c>
      <c r="B397" s="1" t="s">
        <v>256</v>
      </c>
      <c r="N397" s="2" t="n">
        <v>100000</v>
      </c>
      <c r="O397" s="77" t="n">
        <f aca="false">P397-N397</f>
        <v>0</v>
      </c>
      <c r="P397" s="77" t="n">
        <v>100000</v>
      </c>
      <c r="Q397" s="42"/>
      <c r="R397" s="0"/>
    </row>
    <row r="398" s="12" customFormat="true" ht="15" hidden="false" customHeight="true" outlineLevel="0" collapsed="false">
      <c r="A398" s="41" t="n">
        <v>323</v>
      </c>
      <c r="B398" s="41" t="s">
        <v>82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2" t="n">
        <v>214431</v>
      </c>
      <c r="O398" s="42" t="n">
        <f aca="false">P398-N398</f>
        <v>69</v>
      </c>
      <c r="P398" s="42" t="n">
        <v>214500</v>
      </c>
      <c r="Q398" s="43"/>
    </row>
    <row r="399" s="12" customFormat="true" ht="15" hidden="true" customHeight="true" outlineLevel="0" collapsed="false">
      <c r="A399" s="1" t="n">
        <v>3232</v>
      </c>
      <c r="B399" s="93" t="s">
        <v>257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 t="n">
        <v>170000</v>
      </c>
      <c r="O399" s="77" t="n">
        <f aca="false">P399-N399</f>
        <v>44431</v>
      </c>
      <c r="P399" s="77" t="n">
        <v>214431</v>
      </c>
      <c r="Q399" s="40"/>
    </row>
    <row r="400" customFormat="false" ht="15" hidden="false" customHeight="true" outlineLevel="0" collapsed="false">
      <c r="B400" s="93"/>
      <c r="O400" s="77"/>
      <c r="P400" s="60"/>
      <c r="Q400" s="43"/>
      <c r="R400" s="0"/>
    </row>
    <row r="401" customFormat="false" ht="15" hidden="false" customHeight="true" outlineLevel="0" collapsed="false">
      <c r="A401" s="45"/>
      <c r="B401" s="101"/>
      <c r="O401" s="77"/>
      <c r="P401" s="18"/>
      <c r="Q401" s="43"/>
      <c r="R401" s="0"/>
    </row>
    <row r="402" s="12" customFormat="true" ht="15" hidden="false" customHeight="true" outlineLevel="0" collapsed="false">
      <c r="A402" s="84" t="s">
        <v>258</v>
      </c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105" t="n">
        <v>2505000</v>
      </c>
      <c r="O402" s="105" t="n">
        <f aca="false">P402-N402</f>
        <v>-318500</v>
      </c>
      <c r="P402" s="105" t="n">
        <f aca="false">P406+P415+P423</f>
        <v>2186500</v>
      </c>
      <c r="Q402" s="43"/>
    </row>
    <row r="403" s="12" customFormat="true" ht="15.75" hidden="false" customHeight="true" outlineLevel="0" collapsed="false">
      <c r="A403" s="86" t="s">
        <v>244</v>
      </c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106"/>
      <c r="O403" s="119"/>
      <c r="P403" s="119"/>
      <c r="Q403" s="42"/>
    </row>
    <row r="404" customFormat="false" ht="15" hidden="false" customHeight="true" outlineLevel="0" collapsed="false">
      <c r="A404" s="120" t="s">
        <v>259</v>
      </c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1"/>
      <c r="O404" s="122"/>
      <c r="P404" s="122"/>
      <c r="Q404" s="42"/>
      <c r="R404" s="0"/>
    </row>
    <row r="405" customFormat="false" ht="13.8" hidden="false" customHeight="false" outlineLevel="0" collapsed="false">
      <c r="A405" s="120"/>
      <c r="B405" s="120"/>
      <c r="C405" s="120" t="s">
        <v>260</v>
      </c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1"/>
      <c r="O405" s="122"/>
      <c r="P405" s="122"/>
      <c r="Q405" s="42"/>
      <c r="R405" s="0"/>
    </row>
    <row r="406" customFormat="false" ht="13.8" hidden="false" customHeight="false" outlineLevel="0" collapsed="false">
      <c r="A406" s="94" t="s">
        <v>261</v>
      </c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102" t="n">
        <v>1815000</v>
      </c>
      <c r="O406" s="102" t="n">
        <f aca="false">P406-N406</f>
        <v>-301000</v>
      </c>
      <c r="P406" s="102" t="n">
        <f aca="false">P409</f>
        <v>1514000</v>
      </c>
      <c r="Q406" s="43"/>
      <c r="R406" s="0"/>
    </row>
    <row r="407" s="12" customFormat="true" ht="13.8" hidden="false" customHeight="false" outlineLevel="0" collapsed="false">
      <c r="A407" s="94"/>
      <c r="B407" s="94" t="s">
        <v>262</v>
      </c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102"/>
      <c r="O407" s="123" t="n">
        <f aca="false">P407-N407</f>
        <v>0</v>
      </c>
      <c r="P407" s="123"/>
      <c r="Q407" s="40"/>
    </row>
    <row r="408" s="5" customFormat="true" ht="13.2" hidden="false" customHeight="false" outlineLevel="0" collapsed="false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2"/>
      <c r="O408" s="18" t="n">
        <f aca="false">P408-N408</f>
        <v>0</v>
      </c>
      <c r="P408" s="18"/>
      <c r="Q408" s="43"/>
    </row>
    <row r="409" customFormat="false" ht="13.2" hidden="false" customHeight="false" outlineLevel="0" collapsed="false">
      <c r="A409" s="41" t="n">
        <v>42</v>
      </c>
      <c r="B409" s="41" t="s">
        <v>263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2" t="n">
        <v>1815000</v>
      </c>
      <c r="O409" s="42" t="n">
        <f aca="false">P409-N409</f>
        <v>-301000</v>
      </c>
      <c r="P409" s="42" t="n">
        <f aca="false">P410</f>
        <v>1514000</v>
      </c>
      <c r="Q409" s="43"/>
      <c r="R409" s="0"/>
    </row>
    <row r="410" customFormat="false" ht="13.2" hidden="false" customHeight="false" outlineLevel="0" collapsed="false">
      <c r="A410" s="41" t="n">
        <v>421</v>
      </c>
      <c r="B410" s="41" t="s">
        <v>99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2" t="n">
        <v>1815000</v>
      </c>
      <c r="O410" s="42" t="n">
        <f aca="false">P410-N410</f>
        <v>-301000</v>
      </c>
      <c r="P410" s="42" t="n">
        <v>1514000</v>
      </c>
      <c r="Q410" s="43"/>
      <c r="R410" s="0"/>
    </row>
    <row r="411" customFormat="false" ht="13.2" hidden="true" customHeight="false" outlineLevel="0" collapsed="false">
      <c r="A411" s="93" t="n">
        <v>4213</v>
      </c>
      <c r="B411" s="93" t="s">
        <v>264</v>
      </c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43" t="n">
        <v>1700000</v>
      </c>
      <c r="O411" s="54" t="n">
        <f aca="false">P411-N411</f>
        <v>-185000</v>
      </c>
      <c r="P411" s="54" t="n">
        <v>1515000</v>
      </c>
      <c r="Q411" s="43"/>
      <c r="R411" s="0"/>
    </row>
    <row r="412" s="52" customFormat="true" ht="13.8" hidden="true" customHeight="false" outlineLevel="0" collapsed="false">
      <c r="A412" s="101" t="n">
        <v>4213</v>
      </c>
      <c r="B412" s="101" t="s">
        <v>265</v>
      </c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43" t="n">
        <v>300000</v>
      </c>
      <c r="O412" s="54" t="n">
        <f aca="false">P412-N412</f>
        <v>0</v>
      </c>
      <c r="P412" s="54" t="n">
        <v>300000</v>
      </c>
      <c r="Q412" s="43"/>
    </row>
    <row r="413" s="11" customFormat="true" ht="13.8" hidden="false" customHeight="false" outlineLevel="0" collapsed="false">
      <c r="A413" s="101"/>
      <c r="B413" s="101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43"/>
      <c r="O413" s="54"/>
      <c r="P413" s="54"/>
      <c r="Q413" s="43"/>
    </row>
    <row r="414" customFormat="false" ht="13.8" hidden="false" customHeight="false" outlineLevel="0" collapsed="false">
      <c r="A414" s="94" t="s">
        <v>266</v>
      </c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102"/>
      <c r="O414" s="126"/>
      <c r="P414" s="126"/>
      <c r="Q414" s="40"/>
      <c r="R414" s="0"/>
    </row>
    <row r="415" s="12" customFormat="true" ht="13.8" hidden="false" customHeight="false" outlineLevel="0" collapsed="false">
      <c r="A415" s="94"/>
      <c r="B415" s="94" t="s">
        <v>267</v>
      </c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102" t="n">
        <v>170000</v>
      </c>
      <c r="O415" s="102" t="n">
        <f aca="false">P415-N415</f>
        <v>-8000</v>
      </c>
      <c r="P415" s="102" t="n">
        <f aca="false">P417</f>
        <v>162000</v>
      </c>
      <c r="Q415" s="40"/>
    </row>
    <row r="416" s="8" customFormat="true" ht="15.6" hidden="false" customHeight="false" outlineLevel="0" collapsed="false">
      <c r="A416" s="101"/>
      <c r="B416" s="101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43"/>
      <c r="O416" s="54" t="n">
        <f aca="false">P416-N416</f>
        <v>0</v>
      </c>
      <c r="P416" s="54"/>
      <c r="Q416" s="43"/>
    </row>
    <row r="417" customFormat="false" ht="13.2" hidden="false" customHeight="false" outlineLevel="0" collapsed="false">
      <c r="A417" s="41" t="n">
        <v>42</v>
      </c>
      <c r="B417" s="41" t="s">
        <v>263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2" t="n">
        <v>170000</v>
      </c>
      <c r="O417" s="42" t="n">
        <f aca="false">P417-N417</f>
        <v>-8000</v>
      </c>
      <c r="P417" s="42" t="n">
        <f aca="false">P418</f>
        <v>162000</v>
      </c>
      <c r="Q417" s="43"/>
      <c r="R417" s="0"/>
    </row>
    <row r="418" s="127" customFormat="true" ht="13.8" hidden="false" customHeight="false" outlineLevel="0" collapsed="false">
      <c r="A418" s="41" t="n">
        <v>421</v>
      </c>
      <c r="B418" s="41" t="s">
        <v>99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2" t="n">
        <v>170000</v>
      </c>
      <c r="O418" s="42" t="n">
        <f aca="false">P418-N418</f>
        <v>-8000</v>
      </c>
      <c r="P418" s="42" t="n">
        <v>162000</v>
      </c>
      <c r="Q418" s="42"/>
    </row>
    <row r="419" s="48" customFormat="true" ht="13.2" hidden="true" customHeight="false" outlineLevel="0" collapsed="false">
      <c r="A419" s="101" t="n">
        <v>4214</v>
      </c>
      <c r="B419" s="101" t="s">
        <v>268</v>
      </c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43" t="n">
        <v>180000</v>
      </c>
      <c r="O419" s="54" t="n">
        <f aca="false">P419-N419</f>
        <v>-10000</v>
      </c>
      <c r="P419" s="54" t="n">
        <v>170000</v>
      </c>
      <c r="Q419" s="43"/>
    </row>
    <row r="420" s="128" customFormat="true" ht="13.8" hidden="false" customHeight="false" outlineLevel="0" collapsed="false">
      <c r="A420" s="101"/>
      <c r="B420" s="101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43"/>
      <c r="O420" s="54"/>
      <c r="P420" s="54"/>
      <c r="Q420" s="43"/>
    </row>
    <row r="421" s="12" customFormat="true" ht="16.5" hidden="false" customHeight="true" outlineLevel="0" collapsed="false">
      <c r="A421" s="101"/>
      <c r="B421" s="101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43"/>
      <c r="O421" s="54"/>
      <c r="P421" s="54"/>
      <c r="Q421" s="42"/>
    </row>
    <row r="422" s="12" customFormat="true" ht="16.5" hidden="false" customHeight="true" outlineLevel="0" collapsed="false">
      <c r="A422" s="94" t="s">
        <v>269</v>
      </c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102"/>
      <c r="O422" s="126"/>
      <c r="P422" s="126"/>
      <c r="Q422" s="42"/>
    </row>
    <row r="423" s="12" customFormat="true" ht="16.5" hidden="false" customHeight="true" outlineLevel="0" collapsed="false">
      <c r="A423" s="94"/>
      <c r="B423" s="94" t="s">
        <v>270</v>
      </c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102" t="n">
        <v>520000</v>
      </c>
      <c r="O423" s="102" t="n">
        <f aca="false">P423-N423</f>
        <v>-9500</v>
      </c>
      <c r="P423" s="102" t="n">
        <f aca="false">P426</f>
        <v>510500</v>
      </c>
      <c r="Q423" s="42"/>
    </row>
    <row r="424" s="12" customFormat="true" ht="16.5" hidden="false" customHeight="true" outlineLevel="0" collapsed="false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102"/>
      <c r="O424" s="102"/>
      <c r="P424" s="102"/>
      <c r="Q424" s="42"/>
    </row>
    <row r="425" s="12" customFormat="true" ht="16.5" hidden="false" customHeight="true" outlineLevel="0" collapsed="false">
      <c r="A425" s="101"/>
      <c r="B425" s="101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43"/>
      <c r="O425" s="54"/>
      <c r="P425" s="54"/>
      <c r="Q425" s="43"/>
    </row>
    <row r="426" s="12" customFormat="true" ht="16.5" hidden="false" customHeight="true" outlineLevel="0" collapsed="false">
      <c r="A426" s="41" t="n">
        <v>42</v>
      </c>
      <c r="B426" s="41" t="s">
        <v>263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2" t="n">
        <v>520000</v>
      </c>
      <c r="O426" s="42" t="n">
        <f aca="false">P426-N426</f>
        <v>-9500</v>
      </c>
      <c r="P426" s="42" t="n">
        <f aca="false">P427</f>
        <v>510500</v>
      </c>
      <c r="Q426" s="42"/>
    </row>
    <row r="427" customFormat="false" ht="16.5" hidden="false" customHeight="true" outlineLevel="0" collapsed="false">
      <c r="A427" s="41" t="n">
        <v>421</v>
      </c>
      <c r="B427" s="41" t="s">
        <v>99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2" t="n">
        <v>520000</v>
      </c>
      <c r="O427" s="42" t="n">
        <f aca="false">P427-N427</f>
        <v>-9500</v>
      </c>
      <c r="P427" s="42" t="n">
        <v>510500</v>
      </c>
      <c r="Q427" s="42"/>
      <c r="R427" s="0"/>
    </row>
    <row r="428" s="12" customFormat="true" ht="16.5" hidden="true" customHeight="true" outlineLevel="0" collapsed="false">
      <c r="A428" s="101" t="n">
        <v>4214</v>
      </c>
      <c r="B428" s="101" t="s">
        <v>271</v>
      </c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43" t="n">
        <v>0</v>
      </c>
      <c r="O428" s="54" t="n">
        <f aca="false">P428-N428</f>
        <v>520000</v>
      </c>
      <c r="P428" s="54" t="n">
        <v>520000</v>
      </c>
      <c r="Q428" s="42"/>
    </row>
    <row r="429" s="12" customFormat="true" ht="13.2" hidden="false" customHeight="false" outlineLevel="0" collapsed="false">
      <c r="A429" s="101"/>
      <c r="B429" s="101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43"/>
      <c r="O429" s="54"/>
      <c r="P429" s="54"/>
      <c r="Q429" s="43"/>
    </row>
    <row r="430" s="12" customFormat="true" ht="13.2" hidden="false" customHeight="false" outlineLevel="0" collapsed="false">
      <c r="A430" s="101"/>
      <c r="B430" s="101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43"/>
      <c r="O430" s="54"/>
      <c r="P430" s="54"/>
      <c r="Q430" s="42"/>
    </row>
    <row r="431" s="12" customFormat="true" ht="13.8" hidden="false" customHeight="false" outlineLevel="0" collapsed="false">
      <c r="A431" s="84" t="s">
        <v>272</v>
      </c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105" t="n">
        <v>29500</v>
      </c>
      <c r="O431" s="105" t="n">
        <f aca="false">P431-N431</f>
        <v>-5000</v>
      </c>
      <c r="P431" s="105" t="n">
        <f aca="false">P436</f>
        <v>24500</v>
      </c>
      <c r="Q431" s="43"/>
    </row>
    <row r="432" s="12" customFormat="true" ht="13.8" hidden="false" customHeight="false" outlineLevel="0" collapsed="false">
      <c r="A432" s="84"/>
      <c r="B432" s="84" t="s">
        <v>273</v>
      </c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105"/>
      <c r="O432" s="129"/>
      <c r="P432" s="129"/>
      <c r="Q432" s="42"/>
    </row>
    <row r="433" s="12" customFormat="true" ht="13.8" hidden="false" customHeight="false" outlineLevel="0" collapsed="false">
      <c r="A433" s="86" t="s">
        <v>244</v>
      </c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106"/>
      <c r="O433" s="119"/>
      <c r="P433" s="119"/>
      <c r="Q433" s="42"/>
    </row>
    <row r="434" customFormat="false" ht="13.8" hidden="false" customHeight="false" outlineLevel="0" collapsed="false">
      <c r="A434" s="120" t="s">
        <v>274</v>
      </c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1"/>
      <c r="O434" s="122"/>
      <c r="P434" s="122"/>
      <c r="Q434" s="42"/>
      <c r="R434" s="0"/>
    </row>
    <row r="435" s="52" customFormat="true" ht="13.8" hidden="false" customHeight="false" outlineLevel="0" collapsed="false">
      <c r="A435" s="94" t="s">
        <v>275</v>
      </c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102"/>
      <c r="O435" s="123"/>
      <c r="P435" s="123"/>
      <c r="Q435" s="43"/>
    </row>
    <row r="436" s="11" customFormat="true" ht="13.8" hidden="false" customHeight="false" outlineLevel="0" collapsed="false">
      <c r="A436" s="94"/>
      <c r="B436" s="94" t="s">
        <v>276</v>
      </c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102" t="n">
        <v>29500</v>
      </c>
      <c r="O436" s="102" t="n">
        <f aca="false">P436-N436</f>
        <v>-5000</v>
      </c>
      <c r="P436" s="102" t="n">
        <f aca="false">P438</f>
        <v>24500</v>
      </c>
      <c r="Q436" s="40"/>
    </row>
    <row r="437" s="52" customFormat="true" ht="13.8" hidden="false" customHeight="false" outlineLevel="0" collapsed="false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40"/>
      <c r="O437" s="62"/>
      <c r="P437" s="62"/>
      <c r="Q437" s="43"/>
    </row>
    <row r="438" s="11" customFormat="true" ht="13.8" hidden="false" customHeight="false" outlineLevel="0" collapsed="false">
      <c r="A438" s="41" t="n">
        <v>42</v>
      </c>
      <c r="B438" s="41" t="s">
        <v>277</v>
      </c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2" t="n">
        <v>29500</v>
      </c>
      <c r="O438" s="42" t="n">
        <f aca="false">P438-N438</f>
        <v>-5000</v>
      </c>
      <c r="P438" s="42" t="n">
        <f aca="false">P439</f>
        <v>24500</v>
      </c>
      <c r="Q438" s="43"/>
    </row>
    <row r="439" customFormat="false" ht="13.2" hidden="false" customHeight="false" outlineLevel="0" collapsed="false">
      <c r="A439" s="41" t="n">
        <v>421</v>
      </c>
      <c r="B439" s="41" t="s">
        <v>99</v>
      </c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2" t="n">
        <v>29500</v>
      </c>
      <c r="O439" s="42" t="n">
        <f aca="false">P439-N439</f>
        <v>-5000</v>
      </c>
      <c r="P439" s="42" t="n">
        <v>24500</v>
      </c>
      <c r="Q439" s="42"/>
      <c r="R439" s="0"/>
    </row>
    <row r="440" customFormat="false" ht="13.2" hidden="true" customHeight="false" outlineLevel="0" collapsed="false">
      <c r="A440" s="1" t="n">
        <v>4214</v>
      </c>
      <c r="B440" s="1" t="s">
        <v>278</v>
      </c>
      <c r="F440" s="93"/>
      <c r="G440" s="93"/>
      <c r="H440" s="93"/>
      <c r="I440" s="93"/>
      <c r="J440" s="93"/>
      <c r="K440" s="93"/>
      <c r="L440" s="93"/>
      <c r="M440" s="93"/>
      <c r="N440" s="2" t="n">
        <v>25000</v>
      </c>
      <c r="O440" s="54" t="n">
        <f aca="false">P440-N440</f>
        <v>0</v>
      </c>
      <c r="P440" s="54" t="n">
        <v>25000</v>
      </c>
      <c r="Q440" s="100"/>
      <c r="R440" s="0"/>
    </row>
    <row r="441" s="12" customFormat="true" ht="13.2" hidden="true" customHeight="false" outlineLevel="0" collapsed="false">
      <c r="A441" s="1" t="n">
        <v>4214</v>
      </c>
      <c r="B441" s="93" t="s">
        <v>279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 t="n">
        <v>63000</v>
      </c>
      <c r="O441" s="43" t="n">
        <f aca="false">P441-N441</f>
        <v>-58500</v>
      </c>
      <c r="P441" s="43" t="n">
        <v>4500</v>
      </c>
      <c r="Q441" s="42"/>
    </row>
    <row r="442" s="48" customFormat="true" ht="13.2" hidden="false" customHeight="false" outlineLevel="0" collapsed="false">
      <c r="A442" s="1"/>
      <c r="B442" s="9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77"/>
      <c r="P442" s="43"/>
      <c r="Q442" s="43"/>
    </row>
    <row r="443" s="5" customFormat="true" ht="13.2" hidden="false" customHeight="false" outlineLevel="0" collapsed="false">
      <c r="A443" s="1"/>
      <c r="B443" s="9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77"/>
      <c r="P443" s="43"/>
      <c r="Q443" s="43"/>
    </row>
    <row r="444" customFormat="false" ht="13.8" hidden="false" customHeight="false" outlineLevel="0" collapsed="false">
      <c r="A444" s="84" t="s">
        <v>280</v>
      </c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105" t="n">
        <v>7747300</v>
      </c>
      <c r="O444" s="105" t="n">
        <f aca="false">P444-N444</f>
        <v>-7413500</v>
      </c>
      <c r="P444" s="105" t="n">
        <f aca="false">P447+P458+P463+P469</f>
        <v>333800</v>
      </c>
      <c r="Q444" s="40"/>
      <c r="R444" s="0"/>
    </row>
    <row r="445" customFormat="false" ht="13.8" hidden="false" customHeight="false" outlineLevel="0" collapsed="false">
      <c r="A445" s="86" t="s">
        <v>281</v>
      </c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106"/>
      <c r="O445" s="119"/>
      <c r="P445" s="119"/>
      <c r="Q445" s="40"/>
      <c r="R445" s="0"/>
    </row>
    <row r="446" s="52" customFormat="true" ht="13.8" hidden="false" customHeight="false" outlineLevel="0" collapsed="false">
      <c r="A446" s="120" t="s">
        <v>274</v>
      </c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1"/>
      <c r="O446" s="122"/>
      <c r="P446" s="122"/>
      <c r="Q446" s="43"/>
    </row>
    <row r="447" s="11" customFormat="true" ht="13.8" hidden="false" customHeight="false" outlineLevel="0" collapsed="false">
      <c r="A447" s="94" t="s">
        <v>282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102" t="n">
        <v>35300</v>
      </c>
      <c r="O447" s="102" t="n">
        <f aca="false">P447-N447</f>
        <v>4000</v>
      </c>
      <c r="P447" s="102" t="n">
        <f aca="false">P449+P454</f>
        <v>39300</v>
      </c>
      <c r="Q447" s="42"/>
    </row>
    <row r="448" s="11" customFormat="true" ht="13.8" hidden="false" customHeight="false" outlineLevel="0" collapsed="false">
      <c r="A448" s="1"/>
      <c r="B448" s="9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43"/>
      <c r="P448" s="43"/>
      <c r="Q448" s="43"/>
    </row>
    <row r="449" s="11" customFormat="true" ht="13.8" hidden="false" customHeight="false" outlineLevel="0" collapsed="false">
      <c r="A449" s="41" t="n">
        <v>32</v>
      </c>
      <c r="B449" s="41" t="s">
        <v>79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2" t="n">
        <v>23300</v>
      </c>
      <c r="O449" s="42" t="n">
        <f aca="false">P449-N449</f>
        <v>4000</v>
      </c>
      <c r="P449" s="42" t="n">
        <f aca="false">P450</f>
        <v>27300</v>
      </c>
      <c r="Q449" s="43"/>
    </row>
    <row r="450" s="12" customFormat="true" ht="13.2" hidden="false" customHeight="false" outlineLevel="0" collapsed="false">
      <c r="A450" s="41" t="n">
        <v>323</v>
      </c>
      <c r="B450" s="41" t="s">
        <v>82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2" t="n">
        <v>23300</v>
      </c>
      <c r="O450" s="42" t="n">
        <f aca="false">P450-N450</f>
        <v>4000</v>
      </c>
      <c r="P450" s="42" t="n">
        <v>27300</v>
      </c>
      <c r="Q450" s="42"/>
    </row>
    <row r="451" s="12" customFormat="true" ht="13.2" hidden="true" customHeight="false" outlineLevel="0" collapsed="false">
      <c r="A451" s="1" t="n">
        <v>3233</v>
      </c>
      <c r="B451" s="93" t="s">
        <v>283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 t="n">
        <v>5000</v>
      </c>
      <c r="O451" s="43" t="n">
        <f aca="false">P451-N451</f>
        <v>-3700</v>
      </c>
      <c r="P451" s="43" t="n">
        <v>1300</v>
      </c>
      <c r="Q451" s="42"/>
    </row>
    <row r="452" s="12" customFormat="true" ht="13.2" hidden="true" customHeight="false" outlineLevel="0" collapsed="false">
      <c r="A452" s="1" t="n">
        <v>3234</v>
      </c>
      <c r="B452" s="93" t="s">
        <v>284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 t="n">
        <v>12000</v>
      </c>
      <c r="O452" s="43" t="n">
        <f aca="false">P452-N452</f>
        <v>0</v>
      </c>
      <c r="P452" s="43" t="n">
        <v>12000</v>
      </c>
      <c r="Q452" s="42"/>
    </row>
    <row r="453" s="11" customFormat="true" ht="13.8" hidden="true" customHeight="false" outlineLevel="0" collapsed="false">
      <c r="A453" s="45" t="n">
        <v>3239</v>
      </c>
      <c r="B453" s="101" t="s">
        <v>285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43" t="n">
        <f aca="false">P453-N453</f>
        <v>10000</v>
      </c>
      <c r="P453" s="43" t="n">
        <v>10000</v>
      </c>
      <c r="Q453" s="42"/>
    </row>
    <row r="454" s="11" customFormat="true" ht="13.8" hidden="false" customHeight="false" outlineLevel="0" collapsed="false">
      <c r="A454" s="99" t="n">
        <v>36</v>
      </c>
      <c r="B454" s="99" t="s">
        <v>239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2" t="n">
        <f aca="false">N455</f>
        <v>12000</v>
      </c>
      <c r="O454" s="42" t="n">
        <f aca="false">P454-N454</f>
        <v>0</v>
      </c>
      <c r="P454" s="42" t="n">
        <f aca="false">P455</f>
        <v>12000</v>
      </c>
      <c r="Q454" s="42"/>
    </row>
    <row r="455" s="11" customFormat="true" ht="13.8" hidden="false" customHeight="false" outlineLevel="0" collapsed="false">
      <c r="A455" s="99" t="n">
        <v>363</v>
      </c>
      <c r="B455" s="99" t="s">
        <v>239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2" t="n">
        <f aca="false">N456</f>
        <v>12000</v>
      </c>
      <c r="O455" s="42" t="n">
        <f aca="false">P455-N455</f>
        <v>0</v>
      </c>
      <c r="P455" s="42" t="n">
        <f aca="false">P456</f>
        <v>12000</v>
      </c>
      <c r="Q455" s="42"/>
    </row>
    <row r="456" s="11" customFormat="true" ht="13.8" hidden="true" customHeight="false" outlineLevel="0" collapsed="false">
      <c r="A456" s="45" t="n">
        <v>3631</v>
      </c>
      <c r="B456" s="101" t="s">
        <v>286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 t="n">
        <v>12000</v>
      </c>
      <c r="O456" s="43" t="n">
        <f aca="false">P456-N456</f>
        <v>0</v>
      </c>
      <c r="P456" s="43" t="n">
        <v>12000</v>
      </c>
      <c r="Q456" s="42"/>
    </row>
    <row r="457" s="11" customFormat="true" ht="13.8" hidden="false" customHeight="false" outlineLevel="0" collapsed="false">
      <c r="A457" s="45"/>
      <c r="B457" s="10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43"/>
      <c r="P457" s="43"/>
      <c r="Q457" s="42"/>
    </row>
    <row r="458" s="11" customFormat="true" ht="13.8" hidden="false" customHeight="false" outlineLevel="0" collapsed="false">
      <c r="A458" s="94" t="s">
        <v>287</v>
      </c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102" t="n">
        <f aca="false">N459</f>
        <v>7500000</v>
      </c>
      <c r="O458" s="102" t="n">
        <f aca="false">P458-N458</f>
        <v>-7380000</v>
      </c>
      <c r="P458" s="102" t="n">
        <f aca="false">P459</f>
        <v>120000</v>
      </c>
      <c r="Q458" s="42"/>
    </row>
    <row r="459" s="11" customFormat="true" ht="13.8" hidden="false" customHeight="false" outlineLevel="0" collapsed="false">
      <c r="A459" s="99" t="n">
        <v>42</v>
      </c>
      <c r="B459" s="99" t="s">
        <v>263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2" t="n">
        <f aca="false">N460</f>
        <v>7500000</v>
      </c>
      <c r="O459" s="42" t="n">
        <f aca="false">P459-N459</f>
        <v>-7380000</v>
      </c>
      <c r="P459" s="42" t="n">
        <f aca="false">P460</f>
        <v>120000</v>
      </c>
      <c r="Q459" s="42"/>
    </row>
    <row r="460" customFormat="false" ht="13.2" hidden="false" customHeight="false" outlineLevel="0" collapsed="false">
      <c r="A460" s="99" t="n">
        <v>421</v>
      </c>
      <c r="B460" s="99" t="s">
        <v>99</v>
      </c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2" t="n">
        <f aca="false">N461</f>
        <v>7500000</v>
      </c>
      <c r="O460" s="42" t="n">
        <f aca="false">P460-N460</f>
        <v>-7380000</v>
      </c>
      <c r="P460" s="42" t="n">
        <v>120000</v>
      </c>
      <c r="Q460" s="43"/>
      <c r="R460" s="0"/>
    </row>
    <row r="461" customFormat="false" ht="13.2" hidden="true" customHeight="false" outlineLevel="0" collapsed="false">
      <c r="A461" s="101" t="n">
        <v>4212</v>
      </c>
      <c r="B461" s="101" t="s">
        <v>288</v>
      </c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43" t="n">
        <v>7500000</v>
      </c>
      <c r="O461" s="43" t="n">
        <f aca="false">P461-N461</f>
        <v>0</v>
      </c>
      <c r="P461" s="43" t="n">
        <v>7500000</v>
      </c>
      <c r="Q461" s="43"/>
      <c r="R461" s="0"/>
    </row>
    <row r="462" customFormat="false" ht="13.2" hidden="false" customHeight="false" outlineLevel="0" collapsed="false">
      <c r="A462" s="101"/>
      <c r="B462" s="101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43"/>
      <c r="O462" s="43"/>
      <c r="P462" s="43"/>
      <c r="Q462" s="43"/>
      <c r="R462" s="0"/>
    </row>
    <row r="463" s="11" customFormat="true" ht="13.8" hidden="false" customHeight="false" outlineLevel="0" collapsed="false">
      <c r="A463" s="94" t="s">
        <v>289</v>
      </c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102" t="n">
        <v>147000</v>
      </c>
      <c r="O463" s="102" t="n">
        <f aca="false">P463-N463</f>
        <v>-37500</v>
      </c>
      <c r="P463" s="102" t="n">
        <f aca="false">P464</f>
        <v>109500</v>
      </c>
      <c r="Q463" s="43"/>
    </row>
    <row r="464" customFormat="false" ht="13.2" hidden="false" customHeight="false" outlineLevel="0" collapsed="false">
      <c r="A464" s="99" t="n">
        <v>422</v>
      </c>
      <c r="B464" s="99" t="s">
        <v>100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2" t="n">
        <v>147000</v>
      </c>
      <c r="O464" s="42" t="n">
        <f aca="false">P464-N464</f>
        <v>-37500</v>
      </c>
      <c r="P464" s="42" t="n">
        <v>109500</v>
      </c>
      <c r="Q464" s="42"/>
      <c r="R464" s="0"/>
    </row>
    <row r="465" s="11" customFormat="true" ht="13.8" hidden="true" customHeight="false" outlineLevel="0" collapsed="false">
      <c r="A465" s="45" t="n">
        <v>4223</v>
      </c>
      <c r="B465" s="101" t="s">
        <v>290</v>
      </c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2" t="n">
        <v>25000</v>
      </c>
      <c r="O465" s="43" t="n">
        <f aca="false">P465-N465</f>
        <v>0</v>
      </c>
      <c r="P465" s="43" t="n">
        <v>25000</v>
      </c>
      <c r="Q465" s="42"/>
    </row>
    <row r="466" customFormat="false" ht="13.2" hidden="true" customHeight="false" outlineLevel="0" collapsed="false">
      <c r="A466" s="45" t="n">
        <v>4223</v>
      </c>
      <c r="B466" s="101" t="s">
        <v>291</v>
      </c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2" t="n">
        <v>22000</v>
      </c>
      <c r="O466" s="43" t="n">
        <f aca="false">P466-N466</f>
        <v>0</v>
      </c>
      <c r="P466" s="43" t="n">
        <v>22000</v>
      </c>
      <c r="Q466" s="42"/>
      <c r="R466" s="0"/>
    </row>
    <row r="467" customFormat="false" ht="13.2" hidden="true" customHeight="false" outlineLevel="0" collapsed="false">
      <c r="A467" s="45" t="n">
        <v>4223</v>
      </c>
      <c r="B467" s="101" t="s">
        <v>292</v>
      </c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2" t="n">
        <v>80000</v>
      </c>
      <c r="O467" s="43" t="n">
        <f aca="false">P467-N467</f>
        <v>20000</v>
      </c>
      <c r="P467" s="43" t="n">
        <v>100000</v>
      </c>
      <c r="Q467" s="43"/>
      <c r="R467" s="0"/>
    </row>
    <row r="468" s="11" customFormat="true" ht="13.8" hidden="false" customHeight="false" outlineLevel="0" collapsed="false">
      <c r="A468" s="45"/>
      <c r="B468" s="101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2"/>
      <c r="O468" s="43"/>
      <c r="P468" s="43"/>
      <c r="Q468" s="40"/>
      <c r="R468" s="0"/>
      <c r="S468" s="0"/>
      <c r="T468" s="0"/>
      <c r="U468" s="0"/>
      <c r="V468" s="0"/>
      <c r="W468" s="0"/>
      <c r="X468" s="0"/>
      <c r="Y468" s="0"/>
      <c r="Z468" s="0"/>
      <c r="AA468" s="0"/>
      <c r="AB468" s="0"/>
      <c r="AC468" s="0"/>
      <c r="AD468" s="0"/>
      <c r="AE468" s="0"/>
      <c r="AF468" s="0"/>
      <c r="AG468" s="0"/>
      <c r="AH468" s="0"/>
      <c r="AI468" s="0"/>
      <c r="AJ468" s="0"/>
      <c r="AK468" s="0"/>
      <c r="AL468" s="0"/>
      <c r="AM468" s="0"/>
      <c r="AN468" s="0"/>
    </row>
    <row r="469" customFormat="false" ht="13.8" hidden="false" customHeight="false" outlineLevel="0" collapsed="false">
      <c r="A469" s="94" t="s">
        <v>293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102" t="n">
        <v>65000</v>
      </c>
      <c r="O469" s="102" t="n">
        <f aca="false">O472+O473</f>
        <v>65000</v>
      </c>
      <c r="P469" s="102" t="n">
        <f aca="false">P472+P473</f>
        <v>65000</v>
      </c>
      <c r="Q469" s="43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customFormat="false" ht="13.8" hidden="false" customHeight="false" outlineLevel="0" collapsed="false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102"/>
      <c r="O470" s="102"/>
      <c r="P470" s="102"/>
      <c r="Q470" s="43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customFormat="false" ht="13.2" hidden="false" customHeight="false" outlineLevel="0" collapsed="false">
      <c r="A471" s="99"/>
      <c r="B471" s="99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2"/>
      <c r="O471" s="42"/>
      <c r="P471" s="42"/>
      <c r="Q471" s="43"/>
      <c r="R471" s="0"/>
    </row>
    <row r="472" s="12" customFormat="true" ht="13.2" hidden="false" customHeight="false" outlineLevel="0" collapsed="false">
      <c r="A472" s="99"/>
      <c r="B472" s="99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2"/>
      <c r="O472" s="42"/>
      <c r="P472" s="42"/>
      <c r="Q472" s="42"/>
    </row>
    <row r="473" s="12" customFormat="true" ht="13.2" hidden="false" customHeight="false" outlineLevel="0" collapsed="false">
      <c r="A473" s="99" t="n">
        <v>42</v>
      </c>
      <c r="B473" s="99" t="s">
        <v>263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2" t="n">
        <v>65000</v>
      </c>
      <c r="O473" s="42" t="n">
        <v>65000</v>
      </c>
      <c r="P473" s="42" t="n">
        <v>65000</v>
      </c>
      <c r="Q473" s="42"/>
    </row>
    <row r="474" s="12" customFormat="true" ht="13.2" hidden="false" customHeight="false" outlineLevel="0" collapsed="false">
      <c r="A474" s="99" t="n">
        <v>425</v>
      </c>
      <c r="B474" s="99" t="s">
        <v>102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2" t="n">
        <v>65000</v>
      </c>
      <c r="O474" s="42" t="n">
        <v>65000</v>
      </c>
      <c r="P474" s="42" t="n">
        <v>65000</v>
      </c>
      <c r="Q474" s="42"/>
    </row>
    <row r="475" s="12" customFormat="true" ht="13.2" hidden="false" customHeight="false" outlineLevel="0" collapsed="false">
      <c r="A475" s="45"/>
      <c r="B475" s="101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2"/>
      <c r="O475" s="43"/>
      <c r="P475" s="43"/>
      <c r="Q475" s="42"/>
    </row>
    <row r="476" customFormat="false" ht="13.8" hidden="false" customHeight="false" outlineLevel="0" collapsed="false">
      <c r="A476" s="84" t="s">
        <v>294</v>
      </c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105" t="n">
        <f aca="false">N479</f>
        <v>85000</v>
      </c>
      <c r="O476" s="105" t="n">
        <f aca="false">P476-N476</f>
        <v>-26800</v>
      </c>
      <c r="P476" s="105" t="n">
        <f aca="false">P479</f>
        <v>58200</v>
      </c>
      <c r="Q476" s="43"/>
      <c r="R476" s="0"/>
    </row>
    <row r="477" s="11" customFormat="true" ht="13.8" hidden="false" customHeight="false" outlineLevel="0" collapsed="false">
      <c r="A477" s="86" t="s">
        <v>281</v>
      </c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106"/>
      <c r="O477" s="130"/>
      <c r="P477" s="130"/>
      <c r="Q477" s="4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</row>
    <row r="478" s="11" customFormat="true" ht="13.8" hidden="false" customHeight="false" outlineLevel="0" collapsed="false">
      <c r="A478" s="120" t="s">
        <v>126</v>
      </c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1"/>
      <c r="O478" s="131"/>
      <c r="P478" s="131"/>
      <c r="Q478" s="43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</row>
    <row r="479" s="11" customFormat="true" ht="13.8" hidden="false" customHeight="false" outlineLevel="0" collapsed="false">
      <c r="A479" s="94" t="s">
        <v>295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102" t="n">
        <f aca="false">N481</f>
        <v>85000</v>
      </c>
      <c r="O479" s="102" t="n">
        <f aca="false">P479-N479</f>
        <v>-26800</v>
      </c>
      <c r="P479" s="102" t="n">
        <f aca="false">P481</f>
        <v>58200</v>
      </c>
      <c r="Q479" s="43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</row>
    <row r="480" s="52" customFormat="true" ht="13.8" hidden="false" customHeight="false" outlineLevel="0" collapsed="false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40"/>
      <c r="O480" s="43"/>
      <c r="P480" s="43"/>
      <c r="Q480" s="43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="11" customFormat="true" ht="13.8" hidden="false" customHeight="false" outlineLevel="0" collapsed="false">
      <c r="A481" s="41" t="n">
        <v>32</v>
      </c>
      <c r="B481" s="41" t="s">
        <v>79</v>
      </c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2" t="n">
        <f aca="false">SUM(N483:N486)</f>
        <v>85000</v>
      </c>
      <c r="O481" s="42" t="n">
        <f aca="false">P481-N481</f>
        <v>-26800</v>
      </c>
      <c r="P481" s="42" t="n">
        <v>58200</v>
      </c>
      <c r="Q481" s="43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</row>
    <row r="482" customFormat="false" ht="13.8" hidden="false" customHeight="false" outlineLevel="0" collapsed="false">
      <c r="A482" s="41" t="n">
        <v>323</v>
      </c>
      <c r="B482" s="41" t="s">
        <v>82</v>
      </c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2" t="n">
        <f aca="false">SUM(N483:N486)</f>
        <v>85000</v>
      </c>
      <c r="O482" s="18" t="n">
        <f aca="false">P482-N482</f>
        <v>-26800</v>
      </c>
      <c r="P482" s="42" t="n">
        <v>58200</v>
      </c>
      <c r="Q482" s="42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="12" customFormat="true" ht="13.2" hidden="true" customHeight="false" outlineLevel="0" collapsed="false">
      <c r="A483" s="1" t="n">
        <v>3234</v>
      </c>
      <c r="B483" s="1" t="s">
        <v>296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 t="n">
        <v>60000</v>
      </c>
      <c r="O483" s="18" t="n">
        <f aca="false">P483-N483</f>
        <v>0</v>
      </c>
      <c r="P483" s="43" t="n">
        <v>60000</v>
      </c>
      <c r="Q483" s="42"/>
    </row>
    <row r="484" customFormat="false" ht="13.2" hidden="true" customHeight="false" outlineLevel="0" collapsed="false">
      <c r="A484" s="93" t="n">
        <v>3234</v>
      </c>
      <c r="B484" s="93" t="s">
        <v>297</v>
      </c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2" t="n">
        <v>3000</v>
      </c>
      <c r="O484" s="18" t="n">
        <f aca="false">P484-N484</f>
        <v>0</v>
      </c>
      <c r="P484" s="43" t="n">
        <v>3000</v>
      </c>
      <c r="Q484" s="4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customFormat="false" ht="13.2" hidden="true" customHeight="false" outlineLevel="0" collapsed="false">
      <c r="A485" s="1" t="n">
        <v>3236</v>
      </c>
      <c r="B485" s="93" t="s">
        <v>298</v>
      </c>
      <c r="N485" s="2" t="n">
        <v>2000</v>
      </c>
      <c r="O485" s="18" t="n">
        <f aca="false">P485-N485</f>
        <v>0</v>
      </c>
      <c r="P485" s="43" t="n">
        <v>2000</v>
      </c>
      <c r="Q485" s="43"/>
      <c r="R485" s="0"/>
    </row>
    <row r="486" customFormat="false" ht="13.2" hidden="true" customHeight="false" outlineLevel="0" collapsed="false">
      <c r="A486" s="45" t="n">
        <v>3236</v>
      </c>
      <c r="B486" s="93" t="s">
        <v>299</v>
      </c>
      <c r="N486" s="2" t="n">
        <v>20000</v>
      </c>
      <c r="O486" s="18" t="n">
        <f aca="false">P486-N486</f>
        <v>0</v>
      </c>
      <c r="P486" s="43" t="n">
        <v>20000</v>
      </c>
      <c r="Q486" s="42"/>
      <c r="R486" s="0"/>
    </row>
    <row r="487" customFormat="false" ht="13.2" hidden="false" customHeight="false" outlineLevel="0" collapsed="false">
      <c r="A487" s="45"/>
      <c r="B487" s="101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O487" s="18"/>
      <c r="P487" s="43"/>
      <c r="Q487" s="42"/>
      <c r="R487" s="0"/>
    </row>
    <row r="488" customFormat="false" ht="13.8" hidden="false" customHeight="false" outlineLevel="0" collapsed="false">
      <c r="A488" s="84" t="s">
        <v>300</v>
      </c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105" t="n">
        <f aca="false">N491+N505+N511</f>
        <v>1885000</v>
      </c>
      <c r="O488" s="18" t="n">
        <f aca="false">P488-N488</f>
        <v>-1098400</v>
      </c>
      <c r="P488" s="105" t="n">
        <f aca="false">P491+P505+P511</f>
        <v>786600</v>
      </c>
      <c r="Q488" s="43"/>
      <c r="R488" s="0"/>
    </row>
    <row r="489" customFormat="false" ht="13.8" hidden="false" customHeight="false" outlineLevel="0" collapsed="false">
      <c r="A489" s="86" t="s">
        <v>244</v>
      </c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106"/>
      <c r="O489" s="119"/>
      <c r="P489" s="119"/>
      <c r="Q489" s="43"/>
      <c r="R489" s="0"/>
    </row>
    <row r="490" customFormat="false" ht="13.8" hidden="false" customHeight="false" outlineLevel="0" collapsed="false">
      <c r="A490" s="120" t="s">
        <v>301</v>
      </c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1"/>
      <c r="O490" s="122"/>
      <c r="P490" s="122"/>
      <c r="Q490" s="43"/>
      <c r="R490" s="0"/>
    </row>
    <row r="491" s="52" customFormat="true" ht="13.8" hidden="false" customHeight="false" outlineLevel="0" collapsed="false">
      <c r="A491" s="94" t="s">
        <v>302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102" t="n">
        <f aca="false">N494</f>
        <v>25000</v>
      </c>
      <c r="O491" s="102" t="n">
        <f aca="false">P491-N491</f>
        <v>-16000</v>
      </c>
      <c r="P491" s="102" t="n">
        <f aca="false">P494</f>
        <v>9000</v>
      </c>
      <c r="Q491" s="43"/>
      <c r="R491" s="0"/>
      <c r="S491" s="0"/>
      <c r="T491" s="0"/>
      <c r="U491" s="0"/>
      <c r="V491" s="0"/>
      <c r="W491" s="0"/>
      <c r="X491" s="0"/>
      <c r="Y491" s="0"/>
      <c r="Z491" s="0"/>
      <c r="AA491" s="0"/>
      <c r="AB491" s="0"/>
      <c r="AC491" s="0"/>
      <c r="AD491" s="0"/>
      <c r="AE491" s="0"/>
      <c r="AF491" s="0"/>
      <c r="AG491" s="0"/>
      <c r="AH491" s="0"/>
      <c r="AI491" s="0"/>
      <c r="AJ491" s="0"/>
      <c r="AK491" s="0"/>
      <c r="AL491" s="0"/>
      <c r="AM491" s="0"/>
      <c r="AN491" s="0"/>
    </row>
    <row r="492" s="11" customFormat="true" ht="13.8" hidden="false" customHeight="false" outlineLevel="0" collapsed="false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102"/>
      <c r="O492" s="123"/>
      <c r="P492" s="123"/>
      <c r="Q492" s="4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</row>
    <row r="493" s="52" customFormat="true" ht="13.8" hidden="false" customHeight="false" outlineLevel="0" collapsed="false">
      <c r="A493" s="45"/>
      <c r="B493" s="101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2"/>
      <c r="O493" s="43"/>
      <c r="P493" s="43"/>
      <c r="Q493" s="43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</row>
    <row r="494" s="11" customFormat="true" ht="13.8" hidden="false" customHeight="false" outlineLevel="0" collapsed="false">
      <c r="A494" s="99" t="n">
        <v>32</v>
      </c>
      <c r="B494" s="99" t="s">
        <v>79</v>
      </c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2" t="n">
        <f aca="false">N495</f>
        <v>25000</v>
      </c>
      <c r="O494" s="42" t="n">
        <f aca="false">P494-N494</f>
        <v>-16000</v>
      </c>
      <c r="P494" s="42" t="n">
        <f aca="false">P495</f>
        <v>9000</v>
      </c>
      <c r="Q494" s="4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</row>
    <row r="495" customFormat="false" ht="13.8" hidden="false" customHeight="false" outlineLevel="0" collapsed="false">
      <c r="A495" s="99" t="n">
        <v>323</v>
      </c>
      <c r="B495" s="99" t="s">
        <v>82</v>
      </c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2" t="n">
        <v>25000</v>
      </c>
      <c r="O495" s="42" t="n">
        <f aca="false">P495-N495</f>
        <v>-16000</v>
      </c>
      <c r="P495" s="42" t="n">
        <v>9000</v>
      </c>
      <c r="Q495" s="42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</row>
    <row r="496" customFormat="false" ht="13.2" hidden="true" customHeight="false" outlineLevel="0" collapsed="false">
      <c r="A496" s="45" t="n">
        <v>3232</v>
      </c>
      <c r="B496" s="101" t="s">
        <v>303</v>
      </c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2" t="n">
        <v>15000</v>
      </c>
      <c r="O496" s="43" t="n">
        <f aca="false">P496-N496</f>
        <v>0</v>
      </c>
      <c r="P496" s="43" t="n">
        <v>15000</v>
      </c>
      <c r="Q496" s="43"/>
      <c r="R496" s="0"/>
    </row>
    <row r="497" customFormat="false" ht="13.2" hidden="true" customHeight="false" outlineLevel="0" collapsed="false">
      <c r="A497" s="45" t="n">
        <v>3237</v>
      </c>
      <c r="B497" s="101" t="s">
        <v>304</v>
      </c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2" t="n">
        <v>10000</v>
      </c>
      <c r="O497" s="43" t="n">
        <f aca="false">P497-N497</f>
        <v>0</v>
      </c>
      <c r="P497" s="43" t="n">
        <v>10000</v>
      </c>
      <c r="Q497" s="4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customFormat="false" ht="13.2" hidden="false" customHeight="false" outlineLevel="0" collapsed="false">
      <c r="A498" s="45"/>
      <c r="B498" s="101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O498" s="43"/>
      <c r="P498" s="43"/>
      <c r="Q498" s="4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customFormat="false" ht="13.2" hidden="true" customHeight="false" outlineLevel="0" collapsed="false">
      <c r="A499" s="45"/>
      <c r="B499" s="101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O499" s="43"/>
      <c r="P499" s="43"/>
      <c r="Q499" s="4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customFormat="false" ht="13.8" hidden="true" customHeight="false" outlineLevel="0" collapsed="false">
      <c r="A500" s="84" t="s">
        <v>305</v>
      </c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105" t="n">
        <f aca="false">N505+N511</f>
        <v>1860000</v>
      </c>
      <c r="O500" s="105" t="n">
        <f aca="false">O505+O511</f>
        <v>-1082400</v>
      </c>
      <c r="P500" s="105" t="n">
        <f aca="false">P505+P511</f>
        <v>777600</v>
      </c>
      <c r="Q500" s="4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customFormat="false" ht="13.8" hidden="true" customHeight="false" outlineLevel="0" collapsed="false">
      <c r="A501" s="86" t="s">
        <v>244</v>
      </c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106"/>
      <c r="O501" s="119"/>
      <c r="P501" s="119"/>
      <c r="Q501" s="4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customFormat="false" ht="13.8" hidden="true" customHeight="false" outlineLevel="0" collapsed="false">
      <c r="A502" s="120" t="s">
        <v>274</v>
      </c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1"/>
      <c r="O502" s="122"/>
      <c r="P502" s="122"/>
      <c r="Q502" s="4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customFormat="false" ht="13.8" hidden="true" customHeight="false" outlineLevel="0" collapsed="false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1"/>
      <c r="O503" s="122"/>
      <c r="P503" s="122"/>
      <c r="Q503" s="4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customFormat="false" ht="13.2" hidden="false" customHeight="false" outlineLevel="0" collapsed="false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2"/>
      <c r="O504" s="42"/>
      <c r="P504" s="42"/>
      <c r="Q504" s="4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customFormat="false" ht="13.8" hidden="false" customHeight="false" outlineLevel="0" collapsed="false">
      <c r="A505" s="94" t="s">
        <v>306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102" t="n">
        <f aca="false">N508</f>
        <v>0</v>
      </c>
      <c r="O505" s="102" t="n">
        <f aca="false">P505-N505</f>
        <v>7600</v>
      </c>
      <c r="P505" s="102" t="n">
        <f aca="false">P508</f>
        <v>7600</v>
      </c>
      <c r="Q505" s="4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customFormat="false" ht="13.8" hidden="false" customHeight="false" outlineLevel="0" collapsed="false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102"/>
      <c r="O506" s="123"/>
      <c r="P506" s="123"/>
      <c r="Q506" s="4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customFormat="false" ht="13.2" hidden="false" customHeight="false" outlineLevel="0" collapsed="false">
      <c r="A507" s="45"/>
      <c r="B507" s="101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O507" s="43"/>
      <c r="P507" s="43"/>
      <c r="Q507" s="4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customFormat="false" ht="13.2" hidden="false" customHeight="false" outlineLevel="0" collapsed="false">
      <c r="A508" s="99" t="n">
        <v>32</v>
      </c>
      <c r="B508" s="99" t="s">
        <v>79</v>
      </c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2" t="n">
        <f aca="false">N509</f>
        <v>0</v>
      </c>
      <c r="O508" s="42" t="n">
        <f aca="false">P508-N508</f>
        <v>7600</v>
      </c>
      <c r="P508" s="42" t="n">
        <f aca="false">P509</f>
        <v>7600</v>
      </c>
      <c r="Q508" s="4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customFormat="false" ht="13.2" hidden="false" customHeight="false" outlineLevel="0" collapsed="false">
      <c r="A509" s="99" t="n">
        <v>323</v>
      </c>
      <c r="B509" s="99" t="s">
        <v>82</v>
      </c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2" t="n">
        <v>0</v>
      </c>
      <c r="O509" s="42" t="n">
        <f aca="false">P509-N509</f>
        <v>7600</v>
      </c>
      <c r="P509" s="42" t="n">
        <v>7600</v>
      </c>
      <c r="Q509" s="42"/>
      <c r="R509" s="0"/>
    </row>
    <row r="510" s="59" customFormat="true" ht="15" hidden="false" customHeight="false" outlineLevel="0" collapsed="false">
      <c r="A510" s="94" t="s">
        <v>307</v>
      </c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10"/>
      <c r="O510" s="133"/>
      <c r="P510" s="133"/>
      <c r="Q510" s="42"/>
    </row>
    <row r="511" customFormat="false" ht="13.8" hidden="false" customHeight="false" outlineLevel="0" collapsed="false">
      <c r="A511" s="94"/>
      <c r="B511" s="94" t="s">
        <v>308</v>
      </c>
      <c r="C511" s="94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96" t="n">
        <v>1860000</v>
      </c>
      <c r="O511" s="96" t="n">
        <f aca="false">P511-N511</f>
        <v>-1090000</v>
      </c>
      <c r="P511" s="96" t="n">
        <f aca="false">P512</f>
        <v>770000</v>
      </c>
      <c r="Q511" s="42"/>
      <c r="R511" s="0"/>
    </row>
    <row r="512" customFormat="false" ht="13.2" hidden="false" customHeight="false" outlineLevel="0" collapsed="false">
      <c r="A512" s="99" t="n">
        <v>45</v>
      </c>
      <c r="B512" s="99" t="s">
        <v>309</v>
      </c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2" t="n">
        <v>1860000</v>
      </c>
      <c r="O512" s="42" t="n">
        <f aca="false">P512-N512</f>
        <v>-1090000</v>
      </c>
      <c r="P512" s="42" t="n">
        <f aca="false">P513</f>
        <v>770000</v>
      </c>
      <c r="Q512" s="43"/>
      <c r="R512" s="0"/>
    </row>
    <row r="513" customFormat="false" ht="13.2" hidden="false" customHeight="false" outlineLevel="0" collapsed="false">
      <c r="A513" s="99" t="n">
        <v>451</v>
      </c>
      <c r="B513" s="99" t="s">
        <v>310</v>
      </c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2" t="n">
        <v>1860000</v>
      </c>
      <c r="O513" s="42" t="n">
        <f aca="false">P513-N513</f>
        <v>-1090000</v>
      </c>
      <c r="P513" s="42" t="n">
        <v>770000</v>
      </c>
      <c r="Q513" s="42"/>
      <c r="R513" s="0"/>
    </row>
    <row r="514" customFormat="false" ht="13.2" hidden="true" customHeight="false" outlineLevel="0" collapsed="false">
      <c r="A514" s="45" t="n">
        <v>4511</v>
      </c>
      <c r="B514" s="101" t="s">
        <v>311</v>
      </c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2" t="n">
        <v>1500000</v>
      </c>
      <c r="O514" s="43" t="n">
        <f aca="false">P514-N514</f>
        <v>0</v>
      </c>
      <c r="P514" s="43" t="n">
        <v>1500000</v>
      </c>
      <c r="Q514" s="42"/>
      <c r="R514" s="0"/>
    </row>
    <row r="515" customFormat="false" ht="13.2" hidden="true" customHeight="false" outlineLevel="0" collapsed="false">
      <c r="A515" s="101" t="n">
        <v>4511</v>
      </c>
      <c r="B515" s="101" t="s">
        <v>312</v>
      </c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2" t="n">
        <v>7300000</v>
      </c>
      <c r="O515" s="43" t="n">
        <f aca="false">P515-N515</f>
        <v>-6940000</v>
      </c>
      <c r="P515" s="43" t="n">
        <v>360000</v>
      </c>
      <c r="Q515" s="42"/>
      <c r="R515" s="0"/>
    </row>
    <row r="516" customFormat="false" ht="13.2" hidden="true" customHeight="false" outlineLevel="0" collapsed="false">
      <c r="A516" s="101" t="n">
        <v>4511</v>
      </c>
      <c r="B516" s="101" t="s">
        <v>313</v>
      </c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2" t="n">
        <v>200000</v>
      </c>
      <c r="O516" s="43" t="n">
        <f aca="false">P516-N516</f>
        <v>-200000</v>
      </c>
      <c r="P516" s="43" t="n">
        <v>0</v>
      </c>
      <c r="Q516" s="42"/>
      <c r="R516" s="0"/>
    </row>
    <row r="517" customFormat="false" ht="13.2" hidden="false" customHeight="false" outlineLevel="0" collapsed="false">
      <c r="A517" s="101"/>
      <c r="B517" s="101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O517" s="43"/>
      <c r="P517" s="43"/>
      <c r="Q517" s="43"/>
      <c r="R517" s="0"/>
    </row>
    <row r="518" customFormat="false" ht="13.2" hidden="false" customHeight="false" outlineLevel="0" collapsed="false">
      <c r="A518" s="101"/>
      <c r="B518" s="101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O518" s="43"/>
      <c r="P518" s="43"/>
      <c r="Q518" s="42"/>
      <c r="R518" s="0"/>
    </row>
    <row r="519" customFormat="false" ht="13.8" hidden="false" customHeight="false" outlineLevel="0" collapsed="false">
      <c r="A519" s="82" t="s">
        <v>314</v>
      </c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3" t="n">
        <v>1193900</v>
      </c>
      <c r="O519" s="83" t="n">
        <f aca="false">P519-N519</f>
        <v>-266380</v>
      </c>
      <c r="P519" s="83" t="n">
        <f aca="false">P520+P579+P590+P599</f>
        <v>927520</v>
      </c>
      <c r="Q519" s="43"/>
      <c r="R519" s="0"/>
    </row>
    <row r="520" customFormat="false" ht="13.8" hidden="false" customHeight="false" outlineLevel="0" collapsed="false">
      <c r="A520" s="84" t="s">
        <v>315</v>
      </c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5" t="n">
        <v>1087900</v>
      </c>
      <c r="O520" s="85" t="n">
        <f aca="false">P520-N520</f>
        <v>-265580</v>
      </c>
      <c r="P520" s="85" t="n">
        <f aca="false">P523+P571</f>
        <v>822320</v>
      </c>
      <c r="Q520" s="42"/>
      <c r="R520" s="0"/>
    </row>
    <row r="521" customFormat="false" ht="13.8" hidden="false" customHeight="false" outlineLevel="0" collapsed="false">
      <c r="A521" s="86" t="s">
        <v>316</v>
      </c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7"/>
      <c r="O521" s="88"/>
      <c r="P521" s="88"/>
      <c r="Q521" s="42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</row>
    <row r="522" customFormat="false" ht="13.8" hidden="false" customHeight="false" outlineLevel="0" collapsed="false">
      <c r="A522" s="120" t="s">
        <v>274</v>
      </c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5"/>
      <c r="O522" s="136"/>
      <c r="P522" s="136"/>
      <c r="Q522" s="42"/>
      <c r="R522" s="0"/>
    </row>
    <row r="523" customFormat="false" ht="13.8" hidden="false" customHeight="false" outlineLevel="0" collapsed="false">
      <c r="A523" s="94" t="s">
        <v>317</v>
      </c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6" t="n">
        <v>937900</v>
      </c>
      <c r="O523" s="96" t="n">
        <f aca="false">P523-N523</f>
        <v>-115580</v>
      </c>
      <c r="P523" s="96" t="n">
        <f aca="false">P525+P534+P556+P561</f>
        <v>822320</v>
      </c>
      <c r="Q523" s="43"/>
      <c r="R523" s="0"/>
    </row>
    <row r="524" s="61" customFormat="true" ht="13.8" hidden="false" customHeight="false" outlineLevel="0" collapsed="false">
      <c r="A524" s="82" t="s">
        <v>318</v>
      </c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8"/>
      <c r="O524" s="139"/>
      <c r="P524" s="139"/>
      <c r="Q524" s="42"/>
    </row>
    <row r="525" s="12" customFormat="true" ht="13.2" hidden="false" customHeight="false" outlineLevel="0" collapsed="false">
      <c r="A525" s="41" t="n">
        <v>31</v>
      </c>
      <c r="B525" s="41" t="s">
        <v>75</v>
      </c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2" t="n">
        <v>633700</v>
      </c>
      <c r="O525" s="42" t="n">
        <f aca="false">P525-N525</f>
        <v>-77670</v>
      </c>
      <c r="P525" s="42" t="n">
        <f aca="false">P526+P528+P531</f>
        <v>556030</v>
      </c>
      <c r="Q525" s="43"/>
      <c r="R525" s="0"/>
      <c r="S525" s="0"/>
      <c r="T525" s="0"/>
      <c r="U525" s="0"/>
      <c r="V525" s="0"/>
      <c r="W525" s="0"/>
      <c r="X525" s="0"/>
      <c r="Y525" s="0"/>
      <c r="Z525" s="0"/>
      <c r="AA525" s="0"/>
      <c r="AB525" s="0"/>
      <c r="AC525" s="0"/>
      <c r="AD525" s="0"/>
      <c r="AE525" s="0"/>
      <c r="AF525" s="0"/>
      <c r="AG525" s="0"/>
      <c r="AH525" s="0"/>
      <c r="AI525" s="0"/>
      <c r="AJ525" s="0"/>
      <c r="AK525" s="0"/>
      <c r="AL525" s="0"/>
      <c r="AM525" s="0"/>
      <c r="AN525" s="0"/>
    </row>
    <row r="526" s="12" customFormat="true" ht="13.2" hidden="false" customHeight="false" outlineLevel="0" collapsed="false">
      <c r="A526" s="41" t="n">
        <v>311</v>
      </c>
      <c r="B526" s="41" t="s">
        <v>168</v>
      </c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2" t="n">
        <v>512000</v>
      </c>
      <c r="O526" s="42" t="n">
        <f aca="false">P526-N526</f>
        <v>-73700</v>
      </c>
      <c r="P526" s="42" t="n">
        <v>438300</v>
      </c>
      <c r="Q526" s="42"/>
    </row>
    <row r="527" s="12" customFormat="true" ht="13.2" hidden="true" customHeight="false" outlineLevel="0" collapsed="false">
      <c r="A527" s="1" t="n">
        <v>3111</v>
      </c>
      <c r="B527" s="1" t="s">
        <v>319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 t="n">
        <v>509000</v>
      </c>
      <c r="O527" s="2" t="n">
        <f aca="false">P527-N527</f>
        <v>3000</v>
      </c>
      <c r="P527" s="2" t="n">
        <v>512000</v>
      </c>
      <c r="Q527" s="42"/>
    </row>
    <row r="528" s="12" customFormat="true" ht="13.2" hidden="false" customHeight="false" outlineLevel="0" collapsed="false">
      <c r="A528" s="99" t="n">
        <v>312</v>
      </c>
      <c r="B528" s="99" t="s">
        <v>77</v>
      </c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2" t="n">
        <v>41000</v>
      </c>
      <c r="O528" s="42" t="n">
        <f aca="false">P528-N528</f>
        <v>3000</v>
      </c>
      <c r="P528" s="42" t="n">
        <v>44000</v>
      </c>
      <c r="Q528" s="42"/>
    </row>
    <row r="529" customFormat="false" ht="13.2" hidden="true" customHeight="false" outlineLevel="0" collapsed="false">
      <c r="A529" s="45" t="n">
        <v>3121</v>
      </c>
      <c r="B529" s="101" t="s">
        <v>171</v>
      </c>
      <c r="N529" s="2" t="n">
        <v>0</v>
      </c>
      <c r="O529" s="77" t="n">
        <f aca="false">P529-N529</f>
        <v>21000</v>
      </c>
      <c r="P529" s="2" t="n">
        <v>21000</v>
      </c>
      <c r="Q529" s="43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customFormat="false" ht="13.2" hidden="true" customHeight="false" outlineLevel="0" collapsed="false">
      <c r="A530" s="101" t="n">
        <v>3121</v>
      </c>
      <c r="B530" s="101" t="s">
        <v>320</v>
      </c>
      <c r="C530" s="93"/>
      <c r="O530" s="77" t="n">
        <f aca="false">P530-N530</f>
        <v>20000</v>
      </c>
      <c r="P530" s="2" t="n">
        <v>20000</v>
      </c>
      <c r="Q530" s="42"/>
      <c r="R530" s="0"/>
    </row>
    <row r="531" customFormat="false" ht="13.2" hidden="false" customHeight="false" outlineLevel="0" collapsed="false">
      <c r="A531" s="41" t="n">
        <v>313</v>
      </c>
      <c r="B531" s="41" t="s">
        <v>78</v>
      </c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2" t="n">
        <v>80700</v>
      </c>
      <c r="O531" s="42" t="n">
        <f aca="false">P531-N531</f>
        <v>-6970</v>
      </c>
      <c r="P531" s="42" t="n">
        <v>73730</v>
      </c>
      <c r="Q531" s="42"/>
      <c r="R531" s="0"/>
    </row>
    <row r="532" s="11" customFormat="true" ht="13.8" hidden="true" customHeight="false" outlineLevel="0" collapsed="false">
      <c r="A532" s="1" t="n">
        <v>3132</v>
      </c>
      <c r="B532" s="1" t="s">
        <v>132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 t="n">
        <v>83000</v>
      </c>
      <c r="O532" s="2" t="n">
        <f aca="false">P532-N532</f>
        <v>-3000</v>
      </c>
      <c r="P532" s="2" t="n">
        <v>80000</v>
      </c>
      <c r="Q532" s="42"/>
      <c r="R532" s="0"/>
      <c r="S532" s="0"/>
      <c r="T532" s="0"/>
      <c r="U532" s="0"/>
      <c r="V532" s="0"/>
      <c r="W532" s="0"/>
      <c r="X532" s="0"/>
      <c r="Y532" s="0"/>
      <c r="Z532" s="0"/>
      <c r="AA532" s="0"/>
      <c r="AB532" s="0"/>
      <c r="AC532" s="0"/>
      <c r="AD532" s="0"/>
      <c r="AE532" s="0"/>
      <c r="AF532" s="0"/>
      <c r="AG532" s="0"/>
      <c r="AH532" s="0"/>
      <c r="AI532" s="0"/>
      <c r="AJ532" s="0"/>
      <c r="AK532" s="0"/>
      <c r="AL532" s="0"/>
      <c r="AM532" s="0"/>
      <c r="AN532" s="0"/>
    </row>
    <row r="533" customFormat="false" ht="13.8" hidden="true" customHeight="false" outlineLevel="0" collapsed="false">
      <c r="A533" s="45" t="n">
        <v>3133</v>
      </c>
      <c r="B533" s="98" t="s">
        <v>133</v>
      </c>
      <c r="O533" s="2" t="n">
        <f aca="false">P533-N533</f>
        <v>700</v>
      </c>
      <c r="P533" s="2" t="n">
        <v>700</v>
      </c>
      <c r="Q533" s="42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</row>
    <row r="534" customFormat="false" ht="13.2" hidden="false" customHeight="false" outlineLevel="0" collapsed="false">
      <c r="A534" s="41" t="n">
        <v>32</v>
      </c>
      <c r="B534" s="41" t="s">
        <v>79</v>
      </c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100" t="n">
        <f aca="false">N535+N539+N545+N553</f>
        <v>214700</v>
      </c>
      <c r="O534" s="100" t="n">
        <f aca="false">P534-N534</f>
        <v>-33210</v>
      </c>
      <c r="P534" s="100" t="n">
        <f aca="false">P535+P539+P545+P553</f>
        <v>181490</v>
      </c>
      <c r="Q534" s="43"/>
      <c r="R534" s="0"/>
    </row>
    <row r="535" customFormat="false" ht="13.2" hidden="false" customHeight="false" outlineLevel="0" collapsed="false">
      <c r="A535" s="41" t="n">
        <v>321</v>
      </c>
      <c r="B535" s="41" t="s">
        <v>80</v>
      </c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100" t="n">
        <f aca="false">SUM(N536:N538)</f>
        <v>39000</v>
      </c>
      <c r="O535" s="100" t="n">
        <f aca="false">P535-N535</f>
        <v>-9710</v>
      </c>
      <c r="P535" s="100" t="n">
        <v>29290</v>
      </c>
      <c r="Q535" s="42"/>
      <c r="R535" s="0"/>
    </row>
    <row r="536" s="52" customFormat="true" ht="13.8" hidden="true" customHeight="false" outlineLevel="0" collapsed="false">
      <c r="A536" s="93" t="n">
        <v>3211</v>
      </c>
      <c r="B536" s="93" t="s">
        <v>134</v>
      </c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2" t="n">
        <v>5000</v>
      </c>
      <c r="O536" s="77" t="n">
        <f aca="false">P536-N536</f>
        <v>0</v>
      </c>
      <c r="P536" s="2" t="n">
        <v>5000</v>
      </c>
      <c r="Q536" s="43"/>
      <c r="R536" s="0"/>
      <c r="S536" s="0"/>
      <c r="T536" s="0"/>
      <c r="U536" s="0"/>
      <c r="V536" s="0"/>
      <c r="W536" s="0"/>
      <c r="X536" s="0"/>
      <c r="Y536" s="0"/>
      <c r="Z536" s="0"/>
      <c r="AA536" s="0"/>
      <c r="AB536" s="0"/>
      <c r="AC536" s="0"/>
      <c r="AD536" s="0"/>
      <c r="AE536" s="0"/>
      <c r="AF536" s="0"/>
      <c r="AG536" s="0"/>
      <c r="AH536" s="0"/>
      <c r="AI536" s="0"/>
      <c r="AJ536" s="0"/>
      <c r="AK536" s="0"/>
      <c r="AL536" s="0"/>
      <c r="AM536" s="0"/>
      <c r="AN536" s="0"/>
    </row>
    <row r="537" s="11" customFormat="true" ht="13.8" hidden="true" customHeight="false" outlineLevel="0" collapsed="false">
      <c r="A537" s="93" t="n">
        <v>3212</v>
      </c>
      <c r="B537" s="93" t="s">
        <v>231</v>
      </c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2" t="n">
        <v>30000</v>
      </c>
      <c r="O537" s="77" t="n">
        <f aca="false">P537-N537</f>
        <v>0</v>
      </c>
      <c r="P537" s="2" t="n">
        <v>30000</v>
      </c>
      <c r="Q537" s="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</row>
    <row r="538" s="52" customFormat="true" ht="13.8" hidden="true" customHeight="false" outlineLevel="0" collapsed="false">
      <c r="A538" s="1" t="n">
        <v>3213</v>
      </c>
      <c r="B538" s="1" t="s">
        <v>135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 t="n">
        <v>4000</v>
      </c>
      <c r="O538" s="77" t="n">
        <f aca="false">P538-N538</f>
        <v>0</v>
      </c>
      <c r="P538" s="2" t="n">
        <v>4000</v>
      </c>
      <c r="Q538" s="2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</row>
    <row r="539" s="11" customFormat="true" ht="13.8" hidden="false" customHeight="false" outlineLevel="0" collapsed="false">
      <c r="A539" s="41" t="n">
        <v>322</v>
      </c>
      <c r="B539" s="41" t="s">
        <v>81</v>
      </c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100" t="n">
        <f aca="false">SUM(N540:N544)</f>
        <v>132000</v>
      </c>
      <c r="O539" s="100" t="n">
        <f aca="false">P539-N539</f>
        <v>-23000</v>
      </c>
      <c r="P539" s="100" t="n">
        <v>109000</v>
      </c>
      <c r="Q539" s="43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</row>
    <row r="540" customFormat="false" ht="13.8" hidden="true" customHeight="false" outlineLevel="0" collapsed="false">
      <c r="A540" s="93" t="n">
        <v>3221</v>
      </c>
      <c r="B540" s="93" t="s">
        <v>321</v>
      </c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2" t="n">
        <v>15000</v>
      </c>
      <c r="O540" s="2" t="n">
        <f aca="false">P540-N540</f>
        <v>0</v>
      </c>
      <c r="P540" s="2" t="n">
        <v>15000</v>
      </c>
      <c r="Q540" s="40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</row>
    <row r="541" s="12" customFormat="true" ht="13.2" hidden="true" customHeight="false" outlineLevel="0" collapsed="false">
      <c r="A541" s="101" t="n">
        <v>3222</v>
      </c>
      <c r="B541" s="101" t="s">
        <v>322</v>
      </c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2" t="n">
        <v>66000</v>
      </c>
      <c r="O541" s="2" t="n">
        <f aca="false">P541-N541</f>
        <v>0</v>
      </c>
      <c r="P541" s="2" t="n">
        <v>66000</v>
      </c>
      <c r="Q541" s="43"/>
      <c r="R541" s="0"/>
      <c r="S541" s="0"/>
      <c r="T541" s="0"/>
      <c r="U541" s="0"/>
      <c r="V541" s="0"/>
      <c r="W541" s="0"/>
      <c r="X541" s="0"/>
      <c r="Y541" s="0"/>
      <c r="Z541" s="0"/>
      <c r="AA541" s="0"/>
      <c r="AB541" s="0"/>
      <c r="AC541" s="0"/>
      <c r="AD541" s="0"/>
      <c r="AE541" s="0"/>
      <c r="AF541" s="0"/>
      <c r="AG541" s="0"/>
      <c r="AH541" s="0"/>
      <c r="AI541" s="0"/>
      <c r="AJ541" s="0"/>
      <c r="AK541" s="0"/>
      <c r="AL541" s="0"/>
      <c r="AM541" s="0"/>
      <c r="AN541" s="0"/>
    </row>
    <row r="542" s="12" customFormat="true" ht="13.2" hidden="true" customHeight="false" outlineLevel="0" collapsed="false">
      <c r="A542" s="101" t="n">
        <v>3223</v>
      </c>
      <c r="B542" s="101" t="s">
        <v>179</v>
      </c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2" t="n">
        <v>7000</v>
      </c>
      <c r="O542" s="2" t="n">
        <f aca="false">P542-N542</f>
        <v>0</v>
      </c>
      <c r="P542" s="2" t="n">
        <v>7000</v>
      </c>
      <c r="Q542" s="42"/>
    </row>
    <row r="543" customFormat="false" ht="13.2" hidden="true" customHeight="false" outlineLevel="0" collapsed="false">
      <c r="A543" s="45" t="n">
        <v>3223</v>
      </c>
      <c r="B543" s="45" t="s">
        <v>180</v>
      </c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2" t="n">
        <v>35000</v>
      </c>
      <c r="O543" s="2" t="n">
        <f aca="false">P543-N543</f>
        <v>0</v>
      </c>
      <c r="P543" s="2" t="n">
        <v>35000</v>
      </c>
      <c r="Q543" s="42"/>
      <c r="R543" s="0"/>
    </row>
    <row r="544" customFormat="false" ht="13.2" hidden="true" customHeight="false" outlineLevel="0" collapsed="false">
      <c r="A544" s="45" t="n">
        <v>3225</v>
      </c>
      <c r="B544" s="101" t="s">
        <v>181</v>
      </c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2" t="n">
        <v>9000</v>
      </c>
      <c r="O544" s="2" t="n">
        <f aca="false">P544-N544</f>
        <v>0</v>
      </c>
      <c r="P544" s="2" t="n">
        <v>9000</v>
      </c>
      <c r="Q544" s="42"/>
      <c r="R544" s="0"/>
    </row>
    <row r="545" customFormat="false" ht="13.2" hidden="false" customHeight="false" outlineLevel="0" collapsed="false">
      <c r="A545" s="99" t="n">
        <v>323</v>
      </c>
      <c r="B545" s="99" t="s">
        <v>82</v>
      </c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42" t="n">
        <f aca="false">SUM(N546:N552)</f>
        <v>35700</v>
      </c>
      <c r="O545" s="42" t="n">
        <f aca="false">P545-N545</f>
        <v>2000</v>
      </c>
      <c r="P545" s="42" t="n">
        <v>37700</v>
      </c>
      <c r="Q545" s="43"/>
      <c r="R545" s="0"/>
    </row>
    <row r="546" customFormat="false" ht="13.2" hidden="true" customHeight="false" outlineLevel="0" collapsed="false">
      <c r="A546" s="45" t="n">
        <v>3231</v>
      </c>
      <c r="B546" s="101" t="s">
        <v>323</v>
      </c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2" t="n">
        <v>4500</v>
      </c>
      <c r="O546" s="2" t="n">
        <f aca="false">P546-N546</f>
        <v>0</v>
      </c>
      <c r="P546" s="2" t="n">
        <v>4500</v>
      </c>
      <c r="Q546" s="42"/>
      <c r="R546" s="0"/>
    </row>
    <row r="547" customFormat="false" ht="13.2" hidden="true" customHeight="false" outlineLevel="0" collapsed="false">
      <c r="A547" s="45" t="n">
        <v>3232</v>
      </c>
      <c r="B547" s="45" t="s">
        <v>160</v>
      </c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2" t="n">
        <v>9000</v>
      </c>
      <c r="O547" s="2" t="n">
        <f aca="false">P547-N547</f>
        <v>0</v>
      </c>
      <c r="P547" s="2" t="n">
        <v>9000</v>
      </c>
      <c r="Q547" s="43"/>
      <c r="R547" s="0"/>
    </row>
    <row r="548" customFormat="false" ht="13.2" hidden="true" customHeight="false" outlineLevel="0" collapsed="false">
      <c r="A548" s="45" t="n">
        <v>3233</v>
      </c>
      <c r="B548" s="101" t="s">
        <v>324</v>
      </c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2" t="n">
        <v>2000</v>
      </c>
      <c r="O548" s="2" t="n">
        <f aca="false">P548-N548</f>
        <v>0</v>
      </c>
      <c r="P548" s="2" t="n">
        <v>2000</v>
      </c>
      <c r="Q548" s="43"/>
      <c r="R548" s="0"/>
    </row>
    <row r="549" customFormat="false" ht="13.2" hidden="true" customHeight="false" outlineLevel="0" collapsed="false">
      <c r="A549" s="45" t="n">
        <v>3234</v>
      </c>
      <c r="B549" s="101" t="s">
        <v>325</v>
      </c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2" t="n">
        <v>2000</v>
      </c>
      <c r="O549" s="2" t="n">
        <f aca="false">P549-N549</f>
        <v>0</v>
      </c>
      <c r="P549" s="2" t="n">
        <v>2000</v>
      </c>
      <c r="Q549" s="43"/>
      <c r="R549" s="0"/>
    </row>
    <row r="550" customFormat="false" ht="13.2" hidden="true" customHeight="false" outlineLevel="0" collapsed="false">
      <c r="A550" s="45" t="n">
        <v>3236</v>
      </c>
      <c r="B550" s="101" t="s">
        <v>326</v>
      </c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2" t="n">
        <v>8200</v>
      </c>
      <c r="O550" s="2" t="n">
        <f aca="false">P550-N550</f>
        <v>0</v>
      </c>
      <c r="P550" s="2" t="n">
        <v>8200</v>
      </c>
      <c r="Q550" s="43"/>
      <c r="R550" s="0"/>
    </row>
    <row r="551" customFormat="false" ht="13.2" hidden="true" customHeight="false" outlineLevel="0" collapsed="false">
      <c r="A551" s="45" t="n">
        <v>3237</v>
      </c>
      <c r="B551" s="101" t="s">
        <v>327</v>
      </c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2" t="n">
        <v>5000</v>
      </c>
      <c r="O551" s="2" t="n">
        <f aca="false">P551-N551</f>
        <v>0</v>
      </c>
      <c r="P551" s="2" t="n">
        <v>5000</v>
      </c>
      <c r="Q551" s="42"/>
      <c r="R551" s="0"/>
    </row>
    <row r="552" customFormat="false" ht="13.2" hidden="true" customHeight="false" outlineLevel="0" collapsed="false">
      <c r="A552" s="45" t="n">
        <v>3237</v>
      </c>
      <c r="B552" s="101" t="s">
        <v>328</v>
      </c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2" t="n">
        <v>5000</v>
      </c>
      <c r="O552" s="2" t="n">
        <f aca="false">P552-N552</f>
        <v>0</v>
      </c>
      <c r="P552" s="2" t="n">
        <v>5000</v>
      </c>
      <c r="Q552" s="42"/>
      <c r="R552" s="0"/>
    </row>
    <row r="553" customFormat="false" ht="13.2" hidden="false" customHeight="false" outlineLevel="0" collapsed="false">
      <c r="A553" s="99" t="n">
        <v>329</v>
      </c>
      <c r="B553" s="99" t="s">
        <v>329</v>
      </c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42" t="n">
        <f aca="false">SUM(N554:N555)</f>
        <v>8000</v>
      </c>
      <c r="O553" s="42" t="n">
        <f aca="false">P553-N553</f>
        <v>-2500</v>
      </c>
      <c r="P553" s="42" t="n">
        <v>5500</v>
      </c>
      <c r="Q553" s="42"/>
      <c r="R553" s="0"/>
    </row>
    <row r="554" customFormat="false" ht="13.2" hidden="true" customHeight="false" outlineLevel="0" collapsed="false">
      <c r="A554" s="45" t="n">
        <v>3291</v>
      </c>
      <c r="B554" s="101" t="s">
        <v>330</v>
      </c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2" t="n">
        <v>7000</v>
      </c>
      <c r="O554" s="2" t="n">
        <f aca="false">P554-N554</f>
        <v>0</v>
      </c>
      <c r="P554" s="2" t="n">
        <v>7000</v>
      </c>
      <c r="Q554" s="43"/>
      <c r="R554" s="0"/>
    </row>
    <row r="555" customFormat="false" ht="13.2" hidden="true" customHeight="false" outlineLevel="0" collapsed="false">
      <c r="A555" s="45" t="n">
        <v>3293</v>
      </c>
      <c r="B555" s="101" t="s">
        <v>141</v>
      </c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2" t="n">
        <v>1000</v>
      </c>
      <c r="O555" s="2" t="n">
        <f aca="false">P555-N555</f>
        <v>0</v>
      </c>
      <c r="P555" s="2" t="n">
        <v>1000</v>
      </c>
      <c r="Q555" s="42"/>
      <c r="R555" s="0"/>
    </row>
    <row r="556" customFormat="false" ht="13.2" hidden="false" customHeight="false" outlineLevel="0" collapsed="false">
      <c r="A556" s="99" t="n">
        <v>34</v>
      </c>
      <c r="B556" s="99" t="s">
        <v>84</v>
      </c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42" t="n">
        <f aca="false">N557</f>
        <v>4500</v>
      </c>
      <c r="O556" s="42" t="n">
        <f aca="false">P556-N556</f>
        <v>500</v>
      </c>
      <c r="P556" s="42" t="n">
        <f aca="false">P557</f>
        <v>5000</v>
      </c>
      <c r="Q556" s="43"/>
      <c r="R556" s="0"/>
    </row>
    <row r="557" customFormat="false" ht="13.2" hidden="false" customHeight="false" outlineLevel="0" collapsed="false">
      <c r="A557" s="99" t="n">
        <v>343</v>
      </c>
      <c r="B557" s="99" t="s">
        <v>86</v>
      </c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42" t="n">
        <f aca="false">N558+N559</f>
        <v>4500</v>
      </c>
      <c r="O557" s="42" t="n">
        <f aca="false">P557-N557</f>
        <v>500</v>
      </c>
      <c r="P557" s="42" t="n">
        <v>5000</v>
      </c>
      <c r="Q557" s="42"/>
      <c r="R557" s="0"/>
    </row>
    <row r="558" customFormat="false" ht="13.2" hidden="true" customHeight="false" outlineLevel="0" collapsed="false">
      <c r="A558" s="45" t="n">
        <v>3431</v>
      </c>
      <c r="B558" s="101" t="s">
        <v>212</v>
      </c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2" t="n">
        <v>3500</v>
      </c>
      <c r="O558" s="2" t="n">
        <f aca="false">P558-N558</f>
        <v>0</v>
      </c>
      <c r="P558" s="2" t="n">
        <v>3500</v>
      </c>
      <c r="Q558" s="42"/>
      <c r="R558" s="0"/>
    </row>
    <row r="559" customFormat="false" ht="13.2" hidden="true" customHeight="false" outlineLevel="0" collapsed="false">
      <c r="A559" s="45" t="n">
        <v>3434</v>
      </c>
      <c r="B559" s="101" t="s">
        <v>331</v>
      </c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2" t="n">
        <v>1000</v>
      </c>
      <c r="O559" s="2" t="n">
        <f aca="false">P559-N559</f>
        <v>0</v>
      </c>
      <c r="P559" s="2" t="n">
        <v>1000</v>
      </c>
      <c r="Q559" s="42"/>
      <c r="R559" s="0"/>
    </row>
    <row r="560" customFormat="false" ht="13.2" hidden="false" customHeight="false" outlineLevel="0" collapsed="false">
      <c r="A560" s="45"/>
      <c r="B560" s="101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P560" s="2"/>
      <c r="Q560" s="43"/>
      <c r="R560" s="0"/>
    </row>
    <row r="561" customFormat="false" ht="13.2" hidden="false" customHeight="false" outlineLevel="0" collapsed="false">
      <c r="A561" s="99" t="n">
        <v>4</v>
      </c>
      <c r="B561" s="41" t="s">
        <v>332</v>
      </c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42" t="n">
        <v>85000</v>
      </c>
      <c r="O561" s="42" t="n">
        <f aca="false">P561-N561</f>
        <v>-5200</v>
      </c>
      <c r="P561" s="42" t="n">
        <f aca="false">P562+P566</f>
        <v>79800</v>
      </c>
      <c r="Q561" s="42"/>
      <c r="R561" s="0"/>
    </row>
    <row r="562" customFormat="false" ht="13.2" hidden="false" customHeight="false" outlineLevel="0" collapsed="false">
      <c r="A562" s="99" t="n">
        <v>42</v>
      </c>
      <c r="B562" s="99" t="s">
        <v>333</v>
      </c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42" t="n">
        <v>30000</v>
      </c>
      <c r="O562" s="42" t="n">
        <f aca="false">P562-N562</f>
        <v>5000</v>
      </c>
      <c r="P562" s="42" t="n">
        <f aca="false">P563</f>
        <v>35000</v>
      </c>
      <c r="Q562" s="43"/>
      <c r="R562" s="0"/>
    </row>
    <row r="563" customFormat="false" ht="13.2" hidden="false" customHeight="false" outlineLevel="0" collapsed="false">
      <c r="A563" s="99" t="n">
        <v>422</v>
      </c>
      <c r="B563" s="99" t="s">
        <v>100</v>
      </c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42" t="n">
        <v>30000</v>
      </c>
      <c r="O563" s="42" t="n">
        <f aca="false">P563-N563</f>
        <v>5000</v>
      </c>
      <c r="P563" s="42" t="n">
        <v>35000</v>
      </c>
      <c r="Q563" s="43"/>
      <c r="R563" s="0"/>
    </row>
    <row r="564" customFormat="false" ht="13.2" hidden="true" customHeight="false" outlineLevel="0" collapsed="false">
      <c r="A564" s="45" t="n">
        <v>4221</v>
      </c>
      <c r="B564" s="101" t="s">
        <v>334</v>
      </c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2" t="n">
        <v>25000</v>
      </c>
      <c r="O564" s="2" t="n">
        <f aca="false">P564-N564</f>
        <v>5000</v>
      </c>
      <c r="P564" s="2" t="n">
        <v>30000</v>
      </c>
      <c r="Q564" s="43"/>
      <c r="R564" s="0"/>
    </row>
    <row r="565" customFormat="false" ht="13.2" hidden="false" customHeight="false" outlineLevel="0" collapsed="false">
      <c r="A565" s="99"/>
      <c r="B565" s="99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P565" s="2"/>
      <c r="Q565" s="42"/>
      <c r="R565" s="0"/>
    </row>
    <row r="566" s="12" customFormat="true" ht="13.2" hidden="false" customHeight="false" outlineLevel="0" collapsed="false">
      <c r="A566" s="99" t="n">
        <v>45</v>
      </c>
      <c r="B566" s="99" t="s">
        <v>335</v>
      </c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2" t="n">
        <v>55000</v>
      </c>
      <c r="O566" s="42" t="n">
        <f aca="false">P566-N566</f>
        <v>-10200</v>
      </c>
      <c r="P566" s="42" t="n">
        <f aca="false">P567</f>
        <v>44800</v>
      </c>
      <c r="Q566" s="42"/>
    </row>
    <row r="567" s="12" customFormat="true" ht="13.2" hidden="false" customHeight="false" outlineLevel="0" collapsed="false">
      <c r="A567" s="99" t="n">
        <v>451</v>
      </c>
      <c r="B567" s="99" t="s">
        <v>310</v>
      </c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2" t="n">
        <v>55000</v>
      </c>
      <c r="O567" s="42" t="n">
        <f aca="false">P567-N567</f>
        <v>-10200</v>
      </c>
      <c r="P567" s="42" t="n">
        <v>44800</v>
      </c>
      <c r="Q567" s="42"/>
    </row>
    <row r="568" customFormat="false" ht="13.2" hidden="true" customHeight="false" outlineLevel="0" collapsed="false">
      <c r="A568" s="101" t="n">
        <v>4511</v>
      </c>
      <c r="B568" s="101" t="s">
        <v>336</v>
      </c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43" t="n">
        <v>20000</v>
      </c>
      <c r="O568" s="2" t="n">
        <f aca="false">P568-N568</f>
        <v>5000</v>
      </c>
      <c r="P568" s="2" t="n">
        <v>25000</v>
      </c>
      <c r="Q568" s="43"/>
      <c r="R568" s="0"/>
    </row>
    <row r="569" customFormat="false" ht="13.2" hidden="true" customHeight="false" outlineLevel="0" collapsed="false">
      <c r="A569" s="101" t="n">
        <v>4511</v>
      </c>
      <c r="B569" s="101" t="s">
        <v>337</v>
      </c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43"/>
      <c r="O569" s="43"/>
      <c r="P569" s="43" t="n">
        <v>30000</v>
      </c>
      <c r="Q569" s="43"/>
      <c r="R569" s="0"/>
    </row>
    <row r="570" customFormat="false" ht="13.8" hidden="false" customHeight="false" outlineLevel="0" collapsed="false">
      <c r="A570" s="120" t="s">
        <v>274</v>
      </c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5"/>
      <c r="O570" s="136"/>
      <c r="P570" s="136"/>
      <c r="Q570" s="43"/>
      <c r="R570" s="0"/>
    </row>
    <row r="571" customFormat="false" ht="13.8" hidden="false" customHeight="false" outlineLevel="0" collapsed="false">
      <c r="A571" s="94" t="s">
        <v>338</v>
      </c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6" t="n">
        <f aca="false">N574</f>
        <v>150000</v>
      </c>
      <c r="O571" s="96" t="n">
        <f aca="false">P571-N571</f>
        <v>-150000</v>
      </c>
      <c r="P571" s="96" t="n">
        <f aca="false">P574</f>
        <v>0</v>
      </c>
      <c r="Q571" s="42"/>
      <c r="R571" s="0"/>
    </row>
    <row r="572" s="12" customFormat="true" ht="13.8" hidden="false" customHeight="false" outlineLevel="0" collapsed="false">
      <c r="A572" s="1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77"/>
      <c r="P572" s="77"/>
      <c r="Q572" s="43"/>
    </row>
    <row r="573" s="12" customFormat="true" ht="13.8" hidden="false" customHeight="false" outlineLevel="0" collapsed="false">
      <c r="A573" s="1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77"/>
      <c r="P573" s="77"/>
      <c r="Q573" s="43"/>
    </row>
    <row r="574" customFormat="false" ht="13.2" hidden="false" customHeight="false" outlineLevel="0" collapsed="false">
      <c r="A574" s="99" t="n">
        <v>42</v>
      </c>
      <c r="B574" s="99" t="s">
        <v>263</v>
      </c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2" t="n">
        <f aca="false">N575</f>
        <v>150000</v>
      </c>
      <c r="O574" s="42" t="n">
        <f aca="false">P574-N574</f>
        <v>-150000</v>
      </c>
      <c r="P574" s="42" t="n">
        <f aca="false">P575</f>
        <v>0</v>
      </c>
      <c r="Q574" s="42"/>
      <c r="R574" s="0"/>
    </row>
    <row r="575" customFormat="false" ht="13.2" hidden="false" customHeight="false" outlineLevel="0" collapsed="false">
      <c r="A575" s="99" t="n">
        <v>422</v>
      </c>
      <c r="B575" s="99" t="s">
        <v>100</v>
      </c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2" t="n">
        <f aca="false">N576</f>
        <v>150000</v>
      </c>
      <c r="O575" s="42" t="n">
        <f aca="false">P575-N575</f>
        <v>-150000</v>
      </c>
      <c r="P575" s="42" t="n">
        <v>0</v>
      </c>
      <c r="Q575" s="43"/>
      <c r="R575" s="0"/>
    </row>
    <row r="576" s="12" customFormat="true" ht="13.2" hidden="true" customHeight="false" outlineLevel="0" collapsed="false">
      <c r="A576" s="101" t="n">
        <v>4226</v>
      </c>
      <c r="B576" s="101" t="s">
        <v>339</v>
      </c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43" t="n">
        <v>150000</v>
      </c>
      <c r="O576" s="2"/>
      <c r="P576" s="2" t="n">
        <v>150000</v>
      </c>
      <c r="Q576" s="43"/>
    </row>
    <row r="577" customFormat="false" ht="13.2" hidden="false" customHeight="false" outlineLevel="0" collapsed="false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43"/>
      <c r="P577" s="2"/>
      <c r="Q577" s="43"/>
      <c r="R577" s="0"/>
    </row>
    <row r="578" customFormat="false" ht="13.8" hidden="false" customHeight="false" outlineLevel="0" collapsed="false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43"/>
      <c r="P578" s="2"/>
      <c r="Q578" s="40"/>
      <c r="R578" s="0"/>
    </row>
    <row r="579" customFormat="false" ht="13.8" hidden="false" customHeight="false" outlineLevel="0" collapsed="false">
      <c r="A579" s="84" t="s">
        <v>340</v>
      </c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5" t="n">
        <f aca="false">N582</f>
        <v>21000</v>
      </c>
      <c r="O579" s="85" t="n">
        <f aca="false">P579-N579</f>
        <v>200</v>
      </c>
      <c r="P579" s="85" t="n">
        <f aca="false">P582</f>
        <v>21200</v>
      </c>
      <c r="Q579" s="43"/>
      <c r="R579" s="0"/>
    </row>
    <row r="580" customFormat="false" ht="13.8" hidden="false" customHeight="false" outlineLevel="0" collapsed="false">
      <c r="A580" s="86" t="s">
        <v>341</v>
      </c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7"/>
      <c r="O580" s="88"/>
      <c r="P580" s="88"/>
      <c r="R580" s="0"/>
    </row>
    <row r="581" s="12" customFormat="true" ht="13.8" hidden="false" customHeight="false" outlineLevel="0" collapsed="false">
      <c r="A581" s="120" t="s">
        <v>126</v>
      </c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5"/>
      <c r="O581" s="136"/>
      <c r="P581" s="136"/>
      <c r="Q581" s="48"/>
    </row>
    <row r="582" s="12" customFormat="true" ht="13.8" hidden="false" customHeight="false" outlineLevel="0" collapsed="false">
      <c r="A582" s="94" t="s">
        <v>342</v>
      </c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6" t="n">
        <f aca="false">N584</f>
        <v>21000</v>
      </c>
      <c r="O582" s="96" t="n">
        <f aca="false">P582-N582</f>
        <v>200</v>
      </c>
      <c r="P582" s="96" t="n">
        <f aca="false">P584</f>
        <v>21200</v>
      </c>
      <c r="Q582" s="48"/>
    </row>
    <row r="583" customFormat="false" ht="13.8" hidden="false" customHeight="false" outlineLevel="0" collapsed="false">
      <c r="A583" s="140"/>
      <c r="O583" s="77"/>
      <c r="P583" s="77"/>
      <c r="Q583" s="48"/>
      <c r="R583" s="0"/>
    </row>
    <row r="584" customFormat="false" ht="13.2" hidden="false" customHeight="false" outlineLevel="0" collapsed="false">
      <c r="A584" s="41" t="n">
        <v>36</v>
      </c>
      <c r="B584" s="41" t="s">
        <v>239</v>
      </c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2" t="n">
        <f aca="false">N585</f>
        <v>21000</v>
      </c>
      <c r="O584" s="42" t="n">
        <f aca="false">P584-N584</f>
        <v>200</v>
      </c>
      <c r="P584" s="42" t="n">
        <f aca="false">P585</f>
        <v>21200</v>
      </c>
      <c r="Q584" s="48"/>
      <c r="R584" s="0"/>
    </row>
    <row r="585" customFormat="false" ht="13.2" hidden="false" customHeight="false" outlineLevel="0" collapsed="false">
      <c r="A585" s="41" t="n">
        <v>363</v>
      </c>
      <c r="B585" s="41" t="s">
        <v>239</v>
      </c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2" t="n">
        <f aca="false">SUM(N586:N588)</f>
        <v>21000</v>
      </c>
      <c r="O585" s="42" t="n">
        <f aca="false">P585-N585</f>
        <v>200</v>
      </c>
      <c r="P585" s="42" t="n">
        <v>21200</v>
      </c>
      <c r="Q585" s="48"/>
      <c r="R585" s="0"/>
    </row>
    <row r="586" s="12" customFormat="true" ht="13.2" hidden="true" customHeight="false" outlineLevel="0" collapsed="false">
      <c r="A586" s="1" t="n">
        <v>3631</v>
      </c>
      <c r="B586" s="93" t="s">
        <v>343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 t="n">
        <v>20000</v>
      </c>
      <c r="O586" s="2" t="n">
        <f aca="false">P586-N586</f>
        <v>0</v>
      </c>
      <c r="P586" s="2" t="n">
        <v>20000</v>
      </c>
      <c r="Q586" s="124"/>
    </row>
    <row r="587" s="12" customFormat="true" ht="13.2" hidden="tru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  <c r="P587" s="2"/>
      <c r="Q587" s="0"/>
    </row>
    <row r="588" customFormat="false" ht="13.2" hidden="true" customHeight="false" outlineLevel="0" collapsed="false">
      <c r="A588" s="93" t="n">
        <v>3631</v>
      </c>
      <c r="B588" s="93" t="s">
        <v>344</v>
      </c>
      <c r="C588" s="93"/>
      <c r="D588" s="93"/>
      <c r="N588" s="2" t="n">
        <v>1000</v>
      </c>
      <c r="O588" s="2" t="n">
        <f aca="false">P588-N588</f>
        <v>0</v>
      </c>
      <c r="P588" s="2" t="n">
        <v>1000</v>
      </c>
      <c r="Q588" s="0"/>
      <c r="R588" s="0"/>
    </row>
    <row r="589" customFormat="false" ht="13.2" hidden="false" customHeight="false" outlineLevel="0" collapsed="false">
      <c r="A589" s="93"/>
      <c r="B589" s="93"/>
      <c r="C589" s="93"/>
      <c r="D589" s="93"/>
      <c r="P589" s="2"/>
      <c r="Q589" s="0"/>
      <c r="R589" s="0"/>
    </row>
    <row r="590" customFormat="false" ht="13.8" hidden="false" customHeight="false" outlineLevel="0" collapsed="false">
      <c r="A590" s="84" t="s">
        <v>345</v>
      </c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5" t="n">
        <f aca="false">N593</f>
        <v>25000</v>
      </c>
      <c r="O590" s="85" t="n">
        <f aca="false">P590-N590</f>
        <v>-1000</v>
      </c>
      <c r="P590" s="85" t="n">
        <f aca="false">P593</f>
        <v>24000</v>
      </c>
      <c r="Q590" s="0"/>
      <c r="R590" s="0"/>
    </row>
    <row r="591" customFormat="false" ht="13.8" hidden="false" customHeight="false" outlineLevel="0" collapsed="false">
      <c r="A591" s="86" t="s">
        <v>346</v>
      </c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7"/>
      <c r="O591" s="88"/>
      <c r="P591" s="88"/>
      <c r="Q591" s="0"/>
      <c r="R591" s="0"/>
    </row>
    <row r="592" customFormat="false" ht="13.8" hidden="false" customHeight="false" outlineLevel="0" collapsed="false">
      <c r="A592" s="120" t="s">
        <v>126</v>
      </c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5"/>
      <c r="O592" s="136"/>
      <c r="P592" s="136"/>
      <c r="Q592" s="0"/>
      <c r="R592" s="0"/>
    </row>
    <row r="593" customFormat="false" ht="13.8" hidden="false" customHeight="false" outlineLevel="0" collapsed="false">
      <c r="A593" s="94" t="s">
        <v>347</v>
      </c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6" t="n">
        <f aca="false">N595</f>
        <v>25000</v>
      </c>
      <c r="O593" s="96" t="n">
        <f aca="false">P593-N593</f>
        <v>-1000</v>
      </c>
      <c r="P593" s="96" t="n">
        <f aca="false">P595</f>
        <v>24000</v>
      </c>
      <c r="Q593" s="0"/>
      <c r="R593" s="0"/>
    </row>
    <row r="594" customFormat="false" ht="13.8" hidden="false" customHeight="false" outlineLevel="0" collapsed="false">
      <c r="A594" s="140"/>
      <c r="O594" s="77"/>
      <c r="P594" s="77"/>
      <c r="Q594" s="0"/>
      <c r="R594" s="0"/>
    </row>
    <row r="595" customFormat="false" ht="13.2" hidden="false" customHeight="false" outlineLevel="0" collapsed="false">
      <c r="A595" s="41" t="n">
        <v>37</v>
      </c>
      <c r="B595" s="41" t="s">
        <v>90</v>
      </c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2" t="n">
        <f aca="false">N596</f>
        <v>25000</v>
      </c>
      <c r="O595" s="42" t="n">
        <f aca="false">P595-N595</f>
        <v>-1000</v>
      </c>
      <c r="P595" s="42" t="n">
        <f aca="false">P596</f>
        <v>24000</v>
      </c>
      <c r="Q595" s="0"/>
      <c r="R595" s="0"/>
    </row>
    <row r="596" customFormat="false" ht="13.2" hidden="false" customHeight="false" outlineLevel="0" collapsed="false">
      <c r="A596" s="41" t="n">
        <v>372</v>
      </c>
      <c r="B596" s="41" t="s">
        <v>90</v>
      </c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2" t="n">
        <f aca="false">N597</f>
        <v>25000</v>
      </c>
      <c r="O596" s="42" t="n">
        <f aca="false">P596-N596</f>
        <v>-1000</v>
      </c>
      <c r="P596" s="42" t="n">
        <v>24000</v>
      </c>
      <c r="Q596" s="0"/>
      <c r="R596" s="0"/>
    </row>
    <row r="597" customFormat="false" ht="13.2" hidden="true" customHeight="false" outlineLevel="0" collapsed="false">
      <c r="A597" s="1" t="n">
        <v>3721</v>
      </c>
      <c r="B597" s="1" t="s">
        <v>348</v>
      </c>
      <c r="N597" s="2" t="n">
        <v>25000</v>
      </c>
      <c r="O597" s="2" t="n">
        <f aca="false">P597-N597</f>
        <v>0</v>
      </c>
      <c r="P597" s="2" t="n">
        <v>25000</v>
      </c>
      <c r="Q597" s="0"/>
      <c r="R597" s="0"/>
    </row>
    <row r="598" customFormat="false" ht="13.2" hidden="false" customHeight="false" outlineLevel="0" collapsed="false">
      <c r="P598" s="2"/>
      <c r="Q598" s="0"/>
      <c r="R598" s="0"/>
    </row>
    <row r="599" customFormat="false" ht="13.8" hidden="false" customHeight="false" outlineLevel="0" collapsed="false">
      <c r="A599" s="84" t="s">
        <v>349</v>
      </c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5" t="n">
        <f aca="false">N602</f>
        <v>60000</v>
      </c>
      <c r="O599" s="85" t="n">
        <f aca="false">P599-N599</f>
        <v>0</v>
      </c>
      <c r="P599" s="85" t="n">
        <f aca="false">P602</f>
        <v>60000</v>
      </c>
      <c r="Q599" s="0"/>
      <c r="R599" s="0"/>
    </row>
    <row r="600" customFormat="false" ht="13.8" hidden="false" customHeight="false" outlineLevel="0" collapsed="false">
      <c r="A600" s="86" t="s">
        <v>350</v>
      </c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7"/>
      <c r="O600" s="88"/>
      <c r="P600" s="88"/>
      <c r="Q600" s="0"/>
      <c r="R600" s="0"/>
    </row>
    <row r="601" customFormat="false" ht="13.8" hidden="false" customHeight="false" outlineLevel="0" collapsed="false">
      <c r="A601" s="120" t="s">
        <v>126</v>
      </c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5"/>
      <c r="O601" s="136"/>
      <c r="P601" s="136"/>
      <c r="Q601" s="0"/>
      <c r="R601" s="0"/>
    </row>
    <row r="602" customFormat="false" ht="13.8" hidden="false" customHeight="false" outlineLevel="0" collapsed="false">
      <c r="A602" s="94" t="s">
        <v>351</v>
      </c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6" t="n">
        <f aca="false">N604</f>
        <v>60000</v>
      </c>
      <c r="O602" s="96" t="n">
        <f aca="false">P602-N602</f>
        <v>0</v>
      </c>
      <c r="P602" s="96" t="n">
        <f aca="false">P604</f>
        <v>60000</v>
      </c>
      <c r="R602" s="0"/>
    </row>
    <row r="603" s="12" customFormat="true" ht="13.8" hidden="false" customHeight="false" outlineLevel="0" collapsed="false">
      <c r="A603" s="140" t="n">
        <v>37</v>
      </c>
      <c r="B603" s="41" t="s">
        <v>90</v>
      </c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2" t="n">
        <v>60000</v>
      </c>
      <c r="O603" s="18"/>
      <c r="P603" s="18" t="n">
        <v>60000</v>
      </c>
      <c r="Q603" s="141"/>
    </row>
    <row r="604" customFormat="false" ht="13.2" hidden="false" customHeight="false" outlineLevel="0" collapsed="false">
      <c r="A604" s="99" t="n">
        <v>372</v>
      </c>
      <c r="B604" s="99" t="s">
        <v>90</v>
      </c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2" t="n">
        <f aca="false">N605</f>
        <v>60000</v>
      </c>
      <c r="O604" s="42" t="n">
        <f aca="false">P604-N604</f>
        <v>0</v>
      </c>
      <c r="P604" s="42" t="n">
        <f aca="false">P605</f>
        <v>60000</v>
      </c>
      <c r="R604" s="0"/>
    </row>
    <row r="605" customFormat="false" ht="13.2" hidden="true" customHeight="false" outlineLevel="0" collapsed="false">
      <c r="A605" s="1" t="n">
        <v>3721</v>
      </c>
      <c r="B605" s="1" t="s">
        <v>352</v>
      </c>
      <c r="N605" s="43" t="n">
        <v>60000</v>
      </c>
      <c r="O605" s="43" t="n">
        <f aca="false">P605-N605</f>
        <v>0</v>
      </c>
      <c r="P605" s="43" t="n">
        <v>60000</v>
      </c>
      <c r="R605" s="0"/>
    </row>
    <row r="606" customFormat="false" ht="13.2" hidden="false" customHeight="false" outlineLevel="0" collapsed="false">
      <c r="N606" s="43"/>
      <c r="O606" s="77"/>
      <c r="P606" s="42"/>
      <c r="R606" s="0"/>
    </row>
    <row r="607" customFormat="false" ht="13.8" hidden="false" customHeight="false" outlineLevel="0" collapsed="false">
      <c r="A607" s="82" t="s">
        <v>353</v>
      </c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118" t="n">
        <f aca="false">N613+N625</f>
        <v>164000</v>
      </c>
      <c r="O607" s="118" t="n">
        <f aca="false">P607-N607</f>
        <v>32000</v>
      </c>
      <c r="P607" s="118" t="n">
        <f aca="false">P613+P625</f>
        <v>196000</v>
      </c>
      <c r="R607" s="0"/>
    </row>
    <row r="608" customFormat="false" ht="13.8" hidden="false" customHeight="false" outlineLevel="0" collapsed="false">
      <c r="A608" s="84" t="s">
        <v>354</v>
      </c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105" t="n">
        <f aca="false">N613</f>
        <v>155000</v>
      </c>
      <c r="O608" s="105" t="n">
        <f aca="false">P608-N608</f>
        <v>35000</v>
      </c>
      <c r="P608" s="105" t="n">
        <f aca="false">P613</f>
        <v>190000</v>
      </c>
      <c r="R608" s="0"/>
    </row>
    <row r="609" customFormat="false" ht="13.8" hidden="false" customHeight="false" outlineLevel="0" collapsed="false">
      <c r="A609" s="86" t="s">
        <v>355</v>
      </c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106"/>
      <c r="O609" s="119"/>
      <c r="P609" s="119"/>
      <c r="R609" s="0"/>
    </row>
    <row r="610" customFormat="false" ht="13.8" hidden="false" customHeight="false" outlineLevel="0" collapsed="false">
      <c r="A610" s="120" t="s">
        <v>274</v>
      </c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1"/>
      <c r="O610" s="122"/>
      <c r="P610" s="122"/>
      <c r="R610" s="0"/>
    </row>
    <row r="611" customFormat="false" ht="13.8" hidden="false" customHeight="false" outlineLevel="0" collapsed="false">
      <c r="A611" s="94" t="s">
        <v>356</v>
      </c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102"/>
      <c r="O611" s="123"/>
      <c r="P611" s="123"/>
      <c r="R611" s="0"/>
    </row>
    <row r="612" customFormat="false" ht="13.2" hidden="false" customHeight="false" outlineLevel="0" collapsed="false">
      <c r="N612" s="43"/>
      <c r="O612" s="42"/>
      <c r="P612" s="42"/>
      <c r="R612" s="0"/>
    </row>
    <row r="613" customFormat="false" ht="13.8" hidden="false" customHeight="false" outlineLevel="0" collapsed="false">
      <c r="A613" s="41" t="n">
        <v>3</v>
      </c>
      <c r="B613" s="41" t="s">
        <v>21</v>
      </c>
      <c r="C613" s="41"/>
      <c r="D613" s="41"/>
      <c r="E613" s="28"/>
      <c r="F613" s="28"/>
      <c r="G613" s="28"/>
      <c r="H613" s="28"/>
      <c r="I613" s="28"/>
      <c r="J613" s="28"/>
      <c r="K613" s="28"/>
      <c r="L613" s="28"/>
      <c r="M613" s="28"/>
      <c r="N613" s="42" t="n">
        <f aca="false">N614+N618</f>
        <v>155000</v>
      </c>
      <c r="O613" s="42" t="n">
        <f aca="false">P613-N613</f>
        <v>35000</v>
      </c>
      <c r="P613" s="42" t="n">
        <f aca="false">P614+P618</f>
        <v>190000</v>
      </c>
      <c r="R613" s="0"/>
    </row>
    <row r="614" customFormat="false" ht="13.2" hidden="false" customHeight="false" outlineLevel="0" collapsed="false">
      <c r="A614" s="41" t="n">
        <v>36</v>
      </c>
      <c r="B614" s="41" t="s">
        <v>239</v>
      </c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2" t="n">
        <f aca="false">N616</f>
        <v>110000</v>
      </c>
      <c r="O614" s="42" t="n">
        <f aca="false">P614-N614</f>
        <v>0</v>
      </c>
      <c r="P614" s="42" t="n">
        <f aca="false">P616</f>
        <v>110000</v>
      </c>
      <c r="R614" s="0"/>
    </row>
    <row r="615" customFormat="false" ht="13.2" hidden="false" customHeight="false" outlineLevel="0" collapsed="false">
      <c r="A615" s="41" t="n">
        <v>363</v>
      </c>
      <c r="B615" s="41" t="s">
        <v>239</v>
      </c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2" t="n">
        <f aca="false">N616</f>
        <v>110000</v>
      </c>
      <c r="O615" s="42" t="n">
        <f aca="false">P615-N615</f>
        <v>0</v>
      </c>
      <c r="P615" s="42" t="n">
        <f aca="false">P616</f>
        <v>110000</v>
      </c>
      <c r="R615" s="0"/>
    </row>
    <row r="616" customFormat="false" ht="13.2" hidden="true" customHeight="false" outlineLevel="0" collapsed="false">
      <c r="A616" s="1" t="n">
        <v>3631</v>
      </c>
      <c r="B616" s="1" t="s">
        <v>357</v>
      </c>
      <c r="N616" s="2" t="n">
        <v>110000</v>
      </c>
      <c r="O616" s="2" t="n">
        <f aca="false">P616-N616</f>
        <v>0</v>
      </c>
      <c r="P616" s="2" t="n">
        <v>110000</v>
      </c>
      <c r="R616" s="0"/>
    </row>
    <row r="617" customFormat="false" ht="13.2" hidden="false" customHeight="false" outlineLevel="0" collapsed="false">
      <c r="P617" s="2"/>
      <c r="R617" s="0"/>
    </row>
    <row r="618" customFormat="false" ht="13.2" hidden="false" customHeight="false" outlineLevel="0" collapsed="false">
      <c r="A618" s="41" t="n">
        <v>38</v>
      </c>
      <c r="B618" s="41" t="s">
        <v>92</v>
      </c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2" t="n">
        <f aca="false">N619</f>
        <v>45000</v>
      </c>
      <c r="O618" s="42" t="n">
        <f aca="false">P618-N618</f>
        <v>35000</v>
      </c>
      <c r="P618" s="42" t="n">
        <f aca="false">P619</f>
        <v>80000</v>
      </c>
      <c r="R618" s="0"/>
    </row>
    <row r="619" customFormat="false" ht="13.2" hidden="false" customHeight="false" outlineLevel="0" collapsed="false">
      <c r="A619" s="41" t="n">
        <v>381</v>
      </c>
      <c r="B619" s="41" t="s">
        <v>358</v>
      </c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3" t="n">
        <v>45000</v>
      </c>
      <c r="O619" s="2" t="n">
        <f aca="false">P619-N619</f>
        <v>35000</v>
      </c>
      <c r="P619" s="2" t="n">
        <v>80000</v>
      </c>
      <c r="R619" s="0"/>
    </row>
    <row r="620" customFormat="false" ht="13.2" hidden="true" customHeight="false" outlineLevel="0" collapsed="false">
      <c r="A620" s="1" t="n">
        <v>3811</v>
      </c>
      <c r="B620" s="1" t="s">
        <v>359</v>
      </c>
      <c r="N620" s="2" t="n">
        <v>10000</v>
      </c>
      <c r="O620" s="2" t="n">
        <f aca="false">P620-N620</f>
        <v>-10000</v>
      </c>
      <c r="P620" s="2"/>
      <c r="R620" s="0"/>
    </row>
    <row r="621" customFormat="false" ht="13.2" hidden="true" customHeight="false" outlineLevel="0" collapsed="false">
      <c r="A621" s="1" t="n">
        <v>3811</v>
      </c>
      <c r="B621" s="1" t="s">
        <v>360</v>
      </c>
      <c r="N621" s="2" t="n">
        <v>23000</v>
      </c>
      <c r="O621" s="2" t="n">
        <f aca="false">P621-N621</f>
        <v>-23000</v>
      </c>
      <c r="P621" s="2"/>
      <c r="R621" s="0"/>
    </row>
    <row r="622" customFormat="false" ht="13.2" hidden="true" customHeight="false" outlineLevel="0" collapsed="false">
      <c r="A622" s="93" t="n">
        <v>3811</v>
      </c>
      <c r="B622" s="1" t="s">
        <v>361</v>
      </c>
      <c r="N622" s="2" t="n">
        <v>2500</v>
      </c>
      <c r="O622" s="2" t="n">
        <f aca="false">P622-N622</f>
        <v>-2500</v>
      </c>
      <c r="P622" s="2"/>
      <c r="R622" s="0"/>
    </row>
    <row r="623" customFormat="false" ht="13.2" hidden="true" customHeight="false" outlineLevel="0" collapsed="false">
      <c r="A623" s="93" t="n">
        <v>3811</v>
      </c>
      <c r="B623" s="1" t="s">
        <v>362</v>
      </c>
      <c r="N623" s="2" t="n">
        <v>2500</v>
      </c>
      <c r="O623" s="2" t="n">
        <f aca="false">P623-N623</f>
        <v>-2500</v>
      </c>
      <c r="P623" s="2"/>
      <c r="R623" s="0"/>
    </row>
    <row r="624" customFormat="false" ht="13.2" hidden="false" customHeight="false" outlineLevel="0" collapsed="false">
      <c r="A624" s="93"/>
      <c r="P624" s="2"/>
      <c r="R624" s="0"/>
    </row>
    <row r="625" customFormat="false" ht="13.8" hidden="false" customHeight="false" outlineLevel="0" collapsed="false">
      <c r="A625" s="84" t="s">
        <v>363</v>
      </c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105" t="n">
        <f aca="false">N630</f>
        <v>9000</v>
      </c>
      <c r="O625" s="105" t="n">
        <f aca="false">P625-N625</f>
        <v>-3000</v>
      </c>
      <c r="P625" s="105" t="n">
        <f aca="false">P630</f>
        <v>6000</v>
      </c>
      <c r="R625" s="0"/>
    </row>
    <row r="626" customFormat="false" ht="13.8" hidden="false" customHeight="false" outlineLevel="0" collapsed="false">
      <c r="A626" s="86" t="s">
        <v>364</v>
      </c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106"/>
      <c r="O626" s="119" t="n">
        <f aca="false">P626-N626</f>
        <v>0</v>
      </c>
      <c r="P626" s="119"/>
    </row>
    <row r="627" customFormat="false" ht="13.8" hidden="false" customHeight="false" outlineLevel="0" collapsed="false">
      <c r="A627" s="120" t="s">
        <v>126</v>
      </c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1" t="n">
        <f aca="false">N630</f>
        <v>9000</v>
      </c>
      <c r="O627" s="121" t="n">
        <f aca="false">O630</f>
        <v>-3000</v>
      </c>
      <c r="P627" s="121" t="n">
        <f aca="false">P630</f>
        <v>6000</v>
      </c>
      <c r="R627" s="0"/>
      <c r="AC627" s="13"/>
      <c r="AG627" s="48"/>
      <c r="AS627" s="13"/>
      <c r="AW627" s="48"/>
      <c r="BI627" s="13"/>
      <c r="BM627" s="48"/>
      <c r="BY627" s="13"/>
      <c r="CC627" s="48"/>
      <c r="CO627" s="13"/>
      <c r="CS627" s="48"/>
      <c r="DE627" s="13"/>
      <c r="DI627" s="48"/>
      <c r="DU627" s="13"/>
      <c r="DY627" s="48"/>
      <c r="EK627" s="13"/>
      <c r="EO627" s="48"/>
      <c r="FA627" s="13"/>
      <c r="FE627" s="48"/>
      <c r="FQ627" s="13"/>
      <c r="FU627" s="48"/>
      <c r="GG627" s="13"/>
      <c r="GK627" s="48"/>
      <c r="GW627" s="13"/>
      <c r="HA627" s="48"/>
      <c r="HM627" s="13"/>
      <c r="HQ627" s="48"/>
      <c r="IC627" s="13"/>
      <c r="IG627" s="48"/>
      <c r="IS627" s="13"/>
    </row>
    <row r="628" customFormat="false" ht="13.8" hidden="false" customHeight="false" outlineLevel="0" collapsed="false">
      <c r="A628" s="94" t="s">
        <v>365</v>
      </c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102"/>
      <c r="O628" s="123" t="n">
        <f aca="false">P628-N628</f>
        <v>0</v>
      </c>
      <c r="P628" s="123"/>
      <c r="R628" s="0"/>
      <c r="AG628" s="48"/>
      <c r="AW628" s="48"/>
      <c r="BM628" s="48"/>
      <c r="CC628" s="48"/>
      <c r="CS628" s="48"/>
      <c r="DI628" s="48"/>
      <c r="DY628" s="48"/>
      <c r="EO628" s="48"/>
      <c r="FE628" s="48"/>
      <c r="FU628" s="48"/>
      <c r="GK628" s="48"/>
      <c r="HA628" s="48"/>
      <c r="HQ628" s="48"/>
      <c r="IG628" s="48"/>
    </row>
    <row r="629" customFormat="false" ht="13.2" hidden="false" customHeight="false" outlineLevel="0" collapsed="false">
      <c r="A629" s="93"/>
      <c r="O629" s="2" t="n">
        <f aca="false">P629-N629</f>
        <v>0</v>
      </c>
      <c r="P629" s="2"/>
      <c r="R629" s="5"/>
      <c r="AD629" s="77"/>
      <c r="AF629" s="77"/>
      <c r="AG629" s="48"/>
      <c r="AH629" s="5"/>
      <c r="AT629" s="77"/>
      <c r="AV629" s="77"/>
      <c r="AW629" s="48"/>
      <c r="AX629" s="5"/>
      <c r="BJ629" s="77"/>
      <c r="BL629" s="77"/>
      <c r="BM629" s="48"/>
      <c r="BN629" s="5"/>
      <c r="BZ629" s="77"/>
      <c r="CB629" s="77"/>
      <c r="CC629" s="48"/>
      <c r="CD629" s="5"/>
      <c r="CP629" s="77"/>
      <c r="CR629" s="77"/>
      <c r="CS629" s="48"/>
      <c r="CT629" s="5"/>
      <c r="DF629" s="77"/>
      <c r="DH629" s="77"/>
      <c r="DI629" s="48"/>
      <c r="DJ629" s="5"/>
      <c r="DV629" s="77"/>
      <c r="DX629" s="77"/>
      <c r="DY629" s="48"/>
      <c r="DZ629" s="5"/>
      <c r="EL629" s="77"/>
      <c r="EN629" s="77"/>
      <c r="EO629" s="48"/>
      <c r="EP629" s="5"/>
      <c r="FB629" s="77"/>
      <c r="FD629" s="77"/>
      <c r="FE629" s="48"/>
      <c r="FF629" s="5"/>
      <c r="FR629" s="77"/>
      <c r="FT629" s="77"/>
      <c r="FU629" s="48"/>
      <c r="FV629" s="5"/>
      <c r="GH629" s="77"/>
      <c r="GJ629" s="77"/>
      <c r="GK629" s="48"/>
      <c r="GL629" s="5"/>
      <c r="GX629" s="77"/>
      <c r="GZ629" s="77"/>
      <c r="HA629" s="48"/>
      <c r="HB629" s="5"/>
      <c r="HN629" s="77"/>
      <c r="HP629" s="77"/>
      <c r="HQ629" s="48"/>
      <c r="HR629" s="5"/>
      <c r="ID629" s="77"/>
      <c r="IF629" s="77"/>
      <c r="IG629" s="48"/>
      <c r="IH629" s="5"/>
      <c r="IT629" s="77"/>
      <c r="IV629" s="77"/>
    </row>
    <row r="630" customFormat="false" ht="13.2" hidden="false" customHeight="false" outlineLevel="0" collapsed="false">
      <c r="A630" s="41" t="n">
        <v>38</v>
      </c>
      <c r="B630" s="41" t="s">
        <v>92</v>
      </c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2" t="n">
        <f aca="false">SUM(N632:N633)</f>
        <v>9000</v>
      </c>
      <c r="O630" s="42" t="n">
        <f aca="false">P630-N630</f>
        <v>-3000</v>
      </c>
      <c r="P630" s="42" t="n">
        <v>6000</v>
      </c>
      <c r="R630" s="5"/>
      <c r="AD630" s="77"/>
      <c r="AF630" s="77"/>
      <c r="AG630" s="48"/>
      <c r="AH630" s="5"/>
      <c r="AT630" s="77"/>
      <c r="AV630" s="77"/>
      <c r="AW630" s="48"/>
      <c r="AX630" s="5"/>
      <c r="BJ630" s="77"/>
      <c r="BL630" s="77"/>
      <c r="BM630" s="48"/>
      <c r="BN630" s="5"/>
      <c r="BZ630" s="77"/>
      <c r="CB630" s="77"/>
      <c r="CC630" s="48"/>
      <c r="CD630" s="5"/>
      <c r="CP630" s="77"/>
      <c r="CR630" s="77"/>
      <c r="CS630" s="48"/>
      <c r="CT630" s="5"/>
      <c r="DF630" s="77"/>
      <c r="DH630" s="77"/>
      <c r="DI630" s="48"/>
      <c r="DJ630" s="5"/>
      <c r="DV630" s="77"/>
      <c r="DX630" s="77"/>
      <c r="DY630" s="48"/>
      <c r="DZ630" s="5"/>
      <c r="EL630" s="77"/>
      <c r="EN630" s="77"/>
      <c r="EO630" s="48"/>
      <c r="EP630" s="5"/>
      <c r="FB630" s="77"/>
      <c r="FD630" s="77"/>
      <c r="FE630" s="48"/>
      <c r="FF630" s="5"/>
      <c r="FR630" s="77"/>
      <c r="FT630" s="77"/>
      <c r="FU630" s="48"/>
      <c r="FV630" s="5"/>
      <c r="GH630" s="77"/>
      <c r="GJ630" s="77"/>
      <c r="GK630" s="48"/>
      <c r="GL630" s="5"/>
      <c r="GX630" s="77"/>
      <c r="GZ630" s="77"/>
      <c r="HA630" s="48"/>
      <c r="HB630" s="5"/>
      <c r="HN630" s="77"/>
      <c r="HP630" s="77"/>
      <c r="HQ630" s="48"/>
      <c r="HR630" s="5"/>
      <c r="ID630" s="77"/>
      <c r="IF630" s="77"/>
      <c r="IG630" s="48"/>
      <c r="IH630" s="5"/>
      <c r="IT630" s="77"/>
      <c r="IV630" s="77"/>
    </row>
    <row r="631" customFormat="false" ht="13.2" hidden="false" customHeight="false" outlineLevel="0" collapsed="false">
      <c r="A631" s="41" t="n">
        <v>381</v>
      </c>
      <c r="B631" s="41" t="s">
        <v>93</v>
      </c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2" t="n">
        <f aca="false">SUM(N632:N633)</f>
        <v>9000</v>
      </c>
      <c r="O631" s="42" t="n">
        <f aca="false">P631-N631</f>
        <v>-3000</v>
      </c>
      <c r="P631" s="42" t="n">
        <v>6000</v>
      </c>
      <c r="R631" s="5"/>
      <c r="AD631" s="77"/>
      <c r="AF631" s="77"/>
      <c r="AG631" s="48"/>
      <c r="AH631" s="5"/>
      <c r="AT631" s="77"/>
      <c r="AV631" s="77"/>
      <c r="AW631" s="48"/>
      <c r="AX631" s="5"/>
      <c r="BJ631" s="77"/>
      <c r="BL631" s="77"/>
      <c r="BM631" s="48"/>
      <c r="BN631" s="5"/>
      <c r="BZ631" s="77"/>
      <c r="CB631" s="77"/>
      <c r="CC631" s="48"/>
      <c r="CD631" s="5"/>
      <c r="CP631" s="77"/>
      <c r="CR631" s="77"/>
      <c r="CS631" s="48"/>
      <c r="CT631" s="5"/>
      <c r="DF631" s="77"/>
      <c r="DH631" s="77"/>
      <c r="DI631" s="48"/>
      <c r="DJ631" s="5"/>
      <c r="DV631" s="77"/>
      <c r="DX631" s="77"/>
      <c r="DY631" s="48"/>
      <c r="DZ631" s="5"/>
      <c r="EL631" s="77"/>
      <c r="EN631" s="77"/>
      <c r="EO631" s="48"/>
      <c r="EP631" s="5"/>
      <c r="FB631" s="77"/>
      <c r="FD631" s="77"/>
      <c r="FE631" s="48"/>
      <c r="FF631" s="5"/>
      <c r="FR631" s="77"/>
      <c r="FT631" s="77"/>
      <c r="FU631" s="48"/>
      <c r="FV631" s="5"/>
      <c r="GH631" s="77"/>
      <c r="GJ631" s="77"/>
      <c r="GK631" s="48"/>
      <c r="GL631" s="5"/>
      <c r="GX631" s="77"/>
      <c r="GZ631" s="77"/>
      <c r="HA631" s="48"/>
      <c r="HB631" s="5"/>
      <c r="HN631" s="77"/>
      <c r="HP631" s="77"/>
      <c r="HQ631" s="48"/>
      <c r="HR631" s="5"/>
      <c r="ID631" s="77"/>
      <c r="IF631" s="77"/>
      <c r="IG631" s="48"/>
      <c r="IH631" s="5"/>
      <c r="IT631" s="77"/>
      <c r="IV631" s="77"/>
    </row>
    <row r="632" customFormat="false" ht="13.2" hidden="true" customHeight="false" outlineLevel="0" collapsed="false">
      <c r="A632" s="1" t="n">
        <v>3811</v>
      </c>
      <c r="B632" s="1" t="s">
        <v>366</v>
      </c>
      <c r="N632" s="2" t="n">
        <v>5000</v>
      </c>
      <c r="O632" s="2" t="n">
        <f aca="false">P632-N632</f>
        <v>0</v>
      </c>
      <c r="P632" s="2" t="n">
        <v>5000</v>
      </c>
      <c r="R632" s="0"/>
      <c r="AD632" s="77"/>
      <c r="AF632" s="77"/>
      <c r="AG632" s="124"/>
      <c r="AT632" s="77"/>
      <c r="AV632" s="77"/>
      <c r="AW632" s="124"/>
      <c r="BJ632" s="77"/>
      <c r="BL632" s="77"/>
      <c r="BM632" s="124"/>
      <c r="BZ632" s="77"/>
      <c r="CB632" s="77"/>
      <c r="CC632" s="124"/>
      <c r="CP632" s="77"/>
      <c r="CR632" s="77"/>
      <c r="CS632" s="124"/>
      <c r="DF632" s="77"/>
      <c r="DH632" s="77"/>
      <c r="DI632" s="124"/>
      <c r="DV632" s="77"/>
      <c r="DX632" s="77"/>
      <c r="DY632" s="124"/>
      <c r="EL632" s="77"/>
      <c r="EN632" s="77"/>
      <c r="EO632" s="124"/>
      <c r="FB632" s="77"/>
      <c r="FD632" s="77"/>
      <c r="FE632" s="124"/>
      <c r="FR632" s="77"/>
      <c r="FT632" s="77"/>
      <c r="FU632" s="124"/>
      <c r="GH632" s="77"/>
      <c r="GJ632" s="77"/>
      <c r="GK632" s="124"/>
      <c r="GX632" s="77"/>
      <c r="GZ632" s="77"/>
      <c r="HA632" s="124"/>
      <c r="HN632" s="77"/>
      <c r="HP632" s="77"/>
      <c r="HQ632" s="124"/>
      <c r="ID632" s="77"/>
      <c r="IF632" s="77"/>
      <c r="IG632" s="124"/>
      <c r="IT632" s="77"/>
      <c r="IV632" s="77"/>
    </row>
    <row r="633" customFormat="false" ht="13.2" hidden="true" customHeight="false" outlineLevel="0" collapsed="false">
      <c r="A633" s="1" t="n">
        <v>3811</v>
      </c>
      <c r="B633" s="93" t="s">
        <v>367</v>
      </c>
      <c r="N633" s="2" t="n">
        <v>4000</v>
      </c>
      <c r="O633" s="2" t="n">
        <f aca="false">P633-N633</f>
        <v>0</v>
      </c>
      <c r="P633" s="2" t="n">
        <v>4000</v>
      </c>
      <c r="R633" s="0"/>
      <c r="AC633" s="13"/>
      <c r="AD633" s="77"/>
      <c r="AF633" s="77"/>
      <c r="AS633" s="13"/>
      <c r="AT633" s="77"/>
      <c r="AV633" s="77"/>
      <c r="BI633" s="13"/>
      <c r="BJ633" s="77"/>
      <c r="BL633" s="77"/>
      <c r="BY633" s="13"/>
      <c r="BZ633" s="77"/>
      <c r="CB633" s="77"/>
      <c r="CO633" s="13"/>
      <c r="CP633" s="77"/>
      <c r="CR633" s="77"/>
      <c r="DE633" s="13"/>
      <c r="DF633" s="77"/>
      <c r="DH633" s="77"/>
      <c r="DU633" s="13"/>
      <c r="DV633" s="77"/>
      <c r="DX633" s="77"/>
      <c r="EK633" s="13"/>
      <c r="EL633" s="77"/>
      <c r="EN633" s="77"/>
      <c r="FA633" s="13"/>
      <c r="FB633" s="77"/>
      <c r="FD633" s="77"/>
      <c r="FQ633" s="13"/>
      <c r="FR633" s="77"/>
      <c r="FT633" s="77"/>
      <c r="GG633" s="13"/>
      <c r="GH633" s="77"/>
      <c r="GJ633" s="77"/>
      <c r="GW633" s="13"/>
      <c r="GX633" s="77"/>
      <c r="GZ633" s="77"/>
      <c r="HM633" s="13"/>
      <c r="HN633" s="77"/>
      <c r="HP633" s="77"/>
      <c r="IC633" s="13"/>
      <c r="ID633" s="77"/>
      <c r="IF633" s="77"/>
      <c r="IS633" s="13"/>
      <c r="IT633" s="77"/>
      <c r="IV633" s="77"/>
    </row>
    <row r="634" customFormat="false" ht="13.2" hidden="false" customHeight="false" outlineLevel="0" collapsed="false">
      <c r="B634" s="93"/>
      <c r="P634" s="2"/>
      <c r="R634" s="0"/>
      <c r="AC634" s="13"/>
      <c r="AD634" s="77"/>
      <c r="AF634" s="77"/>
      <c r="AS634" s="13"/>
      <c r="AT634" s="77"/>
      <c r="AV634" s="77"/>
      <c r="BI634" s="13"/>
      <c r="BJ634" s="77"/>
      <c r="BL634" s="77"/>
      <c r="BY634" s="13"/>
      <c r="BZ634" s="77"/>
      <c r="CB634" s="77"/>
      <c r="CO634" s="13"/>
      <c r="CP634" s="77"/>
      <c r="CR634" s="77"/>
      <c r="DE634" s="13"/>
      <c r="DF634" s="77"/>
      <c r="DH634" s="77"/>
      <c r="DU634" s="13"/>
      <c r="DV634" s="77"/>
      <c r="DX634" s="77"/>
      <c r="EK634" s="13"/>
      <c r="EL634" s="77"/>
      <c r="EN634" s="77"/>
      <c r="FA634" s="13"/>
      <c r="FB634" s="77"/>
      <c r="FD634" s="77"/>
      <c r="FQ634" s="13"/>
      <c r="FR634" s="77"/>
      <c r="FT634" s="77"/>
      <c r="GG634" s="13"/>
      <c r="GH634" s="77"/>
      <c r="GJ634" s="77"/>
      <c r="GW634" s="13"/>
      <c r="GX634" s="77"/>
      <c r="GZ634" s="77"/>
      <c r="HM634" s="13"/>
      <c r="HN634" s="77"/>
      <c r="HP634" s="77"/>
      <c r="IC634" s="13"/>
      <c r="ID634" s="77"/>
      <c r="IF634" s="77"/>
      <c r="IS634" s="13"/>
      <c r="IT634" s="77"/>
      <c r="IV634" s="77"/>
    </row>
    <row r="635" customFormat="false" ht="13.2" hidden="false" customHeight="false" outlineLevel="0" collapsed="false">
      <c r="B635" s="93"/>
      <c r="P635" s="2"/>
      <c r="R635" s="0"/>
      <c r="AC635" s="13"/>
      <c r="AD635" s="77"/>
      <c r="AF635" s="77"/>
      <c r="AS635" s="13"/>
      <c r="AT635" s="77"/>
      <c r="AV635" s="77"/>
      <c r="BI635" s="13"/>
      <c r="BJ635" s="77"/>
      <c r="BL635" s="77"/>
      <c r="BY635" s="13"/>
      <c r="BZ635" s="77"/>
      <c r="CB635" s="77"/>
      <c r="CO635" s="13"/>
      <c r="CP635" s="77"/>
      <c r="CR635" s="77"/>
      <c r="DE635" s="13"/>
      <c r="DF635" s="77"/>
      <c r="DH635" s="77"/>
      <c r="DU635" s="13"/>
      <c r="DV635" s="77"/>
      <c r="DX635" s="77"/>
      <c r="EK635" s="13"/>
      <c r="EL635" s="77"/>
      <c r="EN635" s="77"/>
      <c r="FA635" s="13"/>
      <c r="FB635" s="77"/>
      <c r="FD635" s="77"/>
      <c r="FQ635" s="13"/>
      <c r="FR635" s="77"/>
      <c r="FT635" s="77"/>
      <c r="GG635" s="13"/>
      <c r="GH635" s="77"/>
      <c r="GJ635" s="77"/>
      <c r="GW635" s="13"/>
      <c r="GX635" s="77"/>
      <c r="GZ635" s="77"/>
      <c r="HM635" s="13"/>
      <c r="HN635" s="77"/>
      <c r="HP635" s="77"/>
      <c r="IC635" s="13"/>
      <c r="ID635" s="77"/>
      <c r="IF635" s="77"/>
      <c r="IS635" s="13"/>
      <c r="IT635" s="77"/>
      <c r="IV635" s="77"/>
    </row>
    <row r="636" customFormat="false" ht="13.8" hidden="false" customHeight="false" outlineLevel="0" collapsed="false">
      <c r="A636" s="82" t="s">
        <v>368</v>
      </c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3" t="n">
        <f aca="false">N637+N648+N660</f>
        <v>219000</v>
      </c>
      <c r="O636" s="83" t="n">
        <f aca="false">P636-N636</f>
        <v>-5000</v>
      </c>
      <c r="P636" s="83" t="n">
        <f aca="false">P637+P648+P660</f>
        <v>214000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4"/>
      <c r="AE636" s="5"/>
      <c r="AF636" s="54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4"/>
      <c r="AU636" s="5"/>
      <c r="AV636" s="54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4"/>
      <c r="BK636" s="5"/>
      <c r="BL636" s="54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4"/>
      <c r="CA636" s="5"/>
      <c r="CB636" s="54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4"/>
      <c r="CQ636" s="5"/>
      <c r="CR636" s="54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4"/>
      <c r="DG636" s="5"/>
      <c r="DH636" s="54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4"/>
      <c r="DW636" s="5"/>
      <c r="DX636" s="54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4"/>
      <c r="EM636" s="5"/>
      <c r="EN636" s="54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4"/>
      <c r="FC636" s="5"/>
      <c r="FD636" s="54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4"/>
      <c r="FS636" s="5"/>
      <c r="FT636" s="54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4"/>
      <c r="GI636" s="5"/>
      <c r="GJ636" s="54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4"/>
      <c r="GY636" s="5"/>
      <c r="GZ636" s="54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4"/>
      <c r="HO636" s="5"/>
      <c r="HP636" s="54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4"/>
      <c r="IE636" s="5"/>
      <c r="IF636" s="54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4"/>
      <c r="IU636" s="5"/>
      <c r="IV636" s="54"/>
    </row>
    <row r="637" customFormat="false" ht="13.8" hidden="false" customHeight="false" outlineLevel="0" collapsed="false">
      <c r="A637" s="84" t="s">
        <v>369</v>
      </c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5" t="n">
        <f aca="false">N640</f>
        <v>185000</v>
      </c>
      <c r="O637" s="85" t="n">
        <f aca="false">P637-N637</f>
        <v>-5000</v>
      </c>
      <c r="P637" s="85" t="n">
        <f aca="false">P640</f>
        <v>180000</v>
      </c>
      <c r="R637" s="0"/>
    </row>
    <row r="638" customFormat="false" ht="13.8" hidden="false" customHeight="false" outlineLevel="0" collapsed="false">
      <c r="A638" s="86" t="s">
        <v>370</v>
      </c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7"/>
      <c r="O638" s="88"/>
      <c r="P638" s="88"/>
      <c r="R638" s="0"/>
    </row>
    <row r="639" customFormat="false" ht="13.8" hidden="false" customHeight="false" outlineLevel="0" collapsed="false">
      <c r="A639" s="120" t="s">
        <v>126</v>
      </c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5"/>
      <c r="O639" s="136"/>
      <c r="P639" s="136"/>
      <c r="R639" s="0"/>
    </row>
    <row r="640" customFormat="false" ht="13.8" hidden="false" customHeight="false" outlineLevel="0" collapsed="false">
      <c r="A640" s="94" t="s">
        <v>371</v>
      </c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6" t="n">
        <f aca="false">N643</f>
        <v>185000</v>
      </c>
      <c r="O640" s="96" t="n">
        <f aca="false">P640-N640</f>
        <v>-5000</v>
      </c>
      <c r="P640" s="96" t="n">
        <f aca="false">P643</f>
        <v>180000</v>
      </c>
      <c r="R640" s="0"/>
    </row>
    <row r="641" customFormat="false" ht="13.8" hidden="false" customHeight="false" outlineLevel="0" collapsed="false">
      <c r="A641" s="140"/>
      <c r="O641" s="77"/>
      <c r="P641" s="77"/>
      <c r="R641" s="0"/>
    </row>
    <row r="642" customFormat="false" ht="13.2" hidden="false" customHeight="false" outlineLevel="0" collapsed="false">
      <c r="B642" s="93"/>
      <c r="P642" s="2"/>
      <c r="R642" s="0"/>
    </row>
    <row r="643" customFormat="false" ht="13.2" hidden="false" customHeight="false" outlineLevel="0" collapsed="false">
      <c r="A643" s="41" t="n">
        <v>3</v>
      </c>
      <c r="B643" s="41" t="s">
        <v>21</v>
      </c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2" t="n">
        <f aca="false">N644</f>
        <v>185000</v>
      </c>
      <c r="O643" s="42" t="n">
        <f aca="false">P643-N643</f>
        <v>-5000</v>
      </c>
      <c r="P643" s="42" t="n">
        <f aca="false">P644</f>
        <v>180000</v>
      </c>
      <c r="R643" s="0"/>
    </row>
    <row r="644" customFormat="false" ht="13.2" hidden="false" customHeight="false" outlineLevel="0" collapsed="false">
      <c r="A644" s="41" t="n">
        <v>38</v>
      </c>
      <c r="B644" s="41" t="s">
        <v>92</v>
      </c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2" t="n">
        <f aca="false">N645</f>
        <v>185000</v>
      </c>
      <c r="O644" s="42" t="n">
        <f aca="false">P644-N644</f>
        <v>-5000</v>
      </c>
      <c r="P644" s="42" t="n">
        <f aca="false">P645</f>
        <v>180000</v>
      </c>
      <c r="R644" s="0"/>
    </row>
    <row r="645" customFormat="false" ht="13.2" hidden="false" customHeight="false" outlineLevel="0" collapsed="false">
      <c r="A645" s="41" t="n">
        <v>381</v>
      </c>
      <c r="B645" s="41" t="s">
        <v>372</v>
      </c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2" t="n">
        <v>185000</v>
      </c>
      <c r="O645" s="42" t="n">
        <f aca="false">P645-N645</f>
        <v>-5000</v>
      </c>
      <c r="P645" s="42" t="n">
        <v>180000</v>
      </c>
      <c r="R645" s="0"/>
    </row>
    <row r="646" customFormat="false" ht="13.2" hidden="false" customHeight="false" outlineLevel="0" collapsed="false">
      <c r="P646" s="2"/>
      <c r="R646" s="0"/>
    </row>
    <row r="647" customFormat="false" ht="13.2" hidden="false" customHeight="false" outlineLevel="0" collapsed="false">
      <c r="P647" s="2"/>
    </row>
    <row r="648" customFormat="false" ht="13.8" hidden="false" customHeight="false" outlineLevel="0" collapsed="false">
      <c r="A648" s="84" t="s">
        <v>373</v>
      </c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105" t="n">
        <f aca="false">N656</f>
        <v>19000</v>
      </c>
      <c r="O648" s="105" t="n">
        <f aca="false">P648-N648</f>
        <v>0</v>
      </c>
      <c r="P648" s="105" t="n">
        <f aca="false">P656</f>
        <v>19000</v>
      </c>
    </row>
    <row r="649" customFormat="false" ht="13.8" hidden="false" customHeight="false" outlineLevel="0" collapsed="false">
      <c r="A649" s="86" t="s">
        <v>370</v>
      </c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7"/>
      <c r="O649" s="88"/>
      <c r="P649" s="88"/>
    </row>
    <row r="650" customFormat="false" ht="13.8" hidden="false" customHeight="false" outlineLevel="0" collapsed="false">
      <c r="A650" s="120" t="s">
        <v>126</v>
      </c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5"/>
      <c r="O650" s="136"/>
      <c r="P650" s="136"/>
    </row>
    <row r="651" customFormat="false" ht="13.8" hidden="false" customHeight="false" outlineLevel="0" collapsed="false">
      <c r="A651" s="94" t="s">
        <v>374</v>
      </c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110"/>
      <c r="O651" s="111" t="n">
        <f aca="false">P651-N651</f>
        <v>0</v>
      </c>
      <c r="P651" s="111"/>
    </row>
    <row r="652" customFormat="false" ht="13.8" hidden="false" customHeight="false" outlineLevel="0" collapsed="false">
      <c r="A652" s="140"/>
      <c r="O652" s="77" t="n">
        <f aca="false">P652-N652</f>
        <v>0</v>
      </c>
      <c r="P652" s="77"/>
    </row>
    <row r="653" customFormat="false" ht="13.8" hidden="false" customHeight="false" outlineLevel="0" collapsed="false">
      <c r="A653" s="94" t="s">
        <v>375</v>
      </c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6" t="n">
        <f aca="false">N656</f>
        <v>19000</v>
      </c>
      <c r="O653" s="96" t="n">
        <f aca="false">P653-N653</f>
        <v>0</v>
      </c>
      <c r="P653" s="96" t="n">
        <f aca="false">P656</f>
        <v>19000</v>
      </c>
    </row>
    <row r="654" customFormat="false" ht="13.2" hidden="false" customHeight="false" outlineLevel="0" collapsed="false">
      <c r="A654" s="45"/>
      <c r="B654" s="101"/>
      <c r="P654" s="2"/>
    </row>
    <row r="655" customFormat="false" ht="13.2" hidden="false" customHeight="false" outlineLevel="0" collapsed="false">
      <c r="A655" s="99" t="n">
        <v>3</v>
      </c>
      <c r="B655" s="41" t="s">
        <v>21</v>
      </c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2"/>
      <c r="O655" s="42"/>
      <c r="P655" s="42"/>
    </row>
    <row r="656" customFormat="false" ht="13.2" hidden="false" customHeight="false" outlineLevel="0" collapsed="false">
      <c r="A656" s="41" t="n">
        <v>38</v>
      </c>
      <c r="B656" s="41" t="s">
        <v>92</v>
      </c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2" t="n">
        <f aca="false">SUM(N657:N658)</f>
        <v>19000</v>
      </c>
      <c r="O656" s="42" t="n">
        <f aca="false">P656-N656</f>
        <v>0</v>
      </c>
      <c r="P656" s="42" t="n">
        <f aca="false">SUM(P657:P658)</f>
        <v>19000</v>
      </c>
    </row>
    <row r="657" customFormat="false" ht="13.2" hidden="false" customHeight="false" outlineLevel="0" collapsed="false">
      <c r="A657" s="41" t="n">
        <v>381</v>
      </c>
      <c r="B657" s="41" t="s">
        <v>376</v>
      </c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2" t="n">
        <v>14000</v>
      </c>
      <c r="O657" s="77" t="n">
        <f aca="false">P657-N657</f>
        <v>0</v>
      </c>
      <c r="P657" s="2" t="n">
        <v>14000</v>
      </c>
    </row>
    <row r="658" customFormat="false" ht="13.2" hidden="false" customHeight="false" outlineLevel="0" collapsed="false">
      <c r="A658" s="99" t="n">
        <v>381</v>
      </c>
      <c r="B658" s="99" t="s">
        <v>377</v>
      </c>
      <c r="N658" s="2" t="n">
        <v>5000</v>
      </c>
      <c r="O658" s="77" t="n">
        <f aca="false">P658-N658</f>
        <v>0</v>
      </c>
      <c r="P658" s="2" t="n">
        <v>5000</v>
      </c>
    </row>
    <row r="659" customFormat="false" ht="13.2" hidden="false" customHeight="false" outlineLevel="0" collapsed="false">
      <c r="A659" s="99"/>
      <c r="B659" s="99"/>
      <c r="O659" s="77"/>
      <c r="P659" s="2"/>
    </row>
    <row r="660" customFormat="false" ht="13.8" hidden="false" customHeight="false" outlineLevel="0" collapsed="false">
      <c r="A660" s="84" t="s">
        <v>378</v>
      </c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105" t="n">
        <f aca="false">N666</f>
        <v>15000</v>
      </c>
      <c r="O660" s="105" t="n">
        <f aca="false">P660-N660</f>
        <v>0</v>
      </c>
      <c r="P660" s="105" t="n">
        <f aca="false">P666</f>
        <v>15000</v>
      </c>
    </row>
    <row r="661" customFormat="false" ht="13.8" hidden="false" customHeight="false" outlineLevel="0" collapsed="false">
      <c r="A661" s="86" t="s">
        <v>370</v>
      </c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7"/>
      <c r="O661" s="88"/>
      <c r="P661" s="88"/>
    </row>
    <row r="662" customFormat="false" ht="13.8" hidden="false" customHeight="false" outlineLevel="0" collapsed="false">
      <c r="A662" s="120" t="s">
        <v>126</v>
      </c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5"/>
      <c r="O662" s="136"/>
      <c r="P662" s="136"/>
    </row>
    <row r="663" customFormat="false" ht="13.8" hidden="false" customHeight="false" outlineLevel="0" collapsed="false">
      <c r="A663" s="94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110"/>
      <c r="O663" s="111"/>
      <c r="P663" s="111"/>
    </row>
    <row r="664" customFormat="false" ht="13.8" hidden="false" customHeight="false" outlineLevel="0" collapsed="false">
      <c r="A664" s="94" t="s">
        <v>379</v>
      </c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110" t="n">
        <f aca="false">N666</f>
        <v>15000</v>
      </c>
      <c r="O664" s="110" t="n">
        <f aca="false">P664-N664</f>
        <v>0</v>
      </c>
      <c r="P664" s="110" t="n">
        <f aca="false">P666</f>
        <v>15000</v>
      </c>
    </row>
    <row r="665" customFormat="false" ht="13.2" hidden="false" customHeight="false" outlineLevel="0" collapsed="false">
      <c r="A665" s="45"/>
      <c r="B665" s="101"/>
      <c r="P665" s="2"/>
    </row>
    <row r="666" customFormat="false" ht="13.2" hidden="false" customHeight="false" outlineLevel="0" collapsed="false">
      <c r="A666" s="41" t="n">
        <v>3</v>
      </c>
      <c r="B666" s="41" t="s">
        <v>21</v>
      </c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2" t="n">
        <f aca="false">N667</f>
        <v>15000</v>
      </c>
      <c r="O666" s="42" t="n">
        <f aca="false">P666-N666</f>
        <v>0</v>
      </c>
      <c r="P666" s="42" t="n">
        <f aca="false">P667</f>
        <v>15000</v>
      </c>
    </row>
    <row r="667" customFormat="false" ht="13.2" hidden="false" customHeight="false" outlineLevel="0" collapsed="false">
      <c r="A667" s="41" t="n">
        <v>38</v>
      </c>
      <c r="B667" s="41" t="s">
        <v>92</v>
      </c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2" t="n">
        <f aca="false">N668</f>
        <v>15000</v>
      </c>
      <c r="O667" s="42" t="n">
        <f aca="false">P667-N667</f>
        <v>0</v>
      </c>
      <c r="P667" s="42" t="n">
        <f aca="false">P668</f>
        <v>15000</v>
      </c>
    </row>
    <row r="668" customFormat="false" ht="13.2" hidden="false" customHeight="false" outlineLevel="0" collapsed="false">
      <c r="A668" s="41" t="n">
        <v>381</v>
      </c>
      <c r="B668" s="41" t="s">
        <v>380</v>
      </c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2" t="n">
        <v>15000</v>
      </c>
      <c r="O668" s="2" t="n">
        <f aca="false">P668-N668</f>
        <v>0</v>
      </c>
      <c r="P668" s="2" t="n">
        <v>15000</v>
      </c>
    </row>
    <row r="669" customFormat="false" ht="14.25" hidden="true" customHeight="true" outlineLevel="0" collapsed="false">
      <c r="A669" s="1" t="n">
        <v>3811</v>
      </c>
      <c r="B669" s="1" t="s">
        <v>381</v>
      </c>
      <c r="N669" s="2" t="n">
        <v>6000</v>
      </c>
      <c r="O669" s="2" t="n">
        <f aca="false">P669-N669</f>
        <v>-6000</v>
      </c>
      <c r="P669" s="2"/>
    </row>
    <row r="670" customFormat="false" ht="13.2" hidden="true" customHeight="false" outlineLevel="0" collapsed="false">
      <c r="A670" s="1" t="n">
        <v>3811</v>
      </c>
      <c r="B670" s="1" t="s">
        <v>382</v>
      </c>
      <c r="N670" s="2" t="n">
        <v>4000</v>
      </c>
      <c r="O670" s="2" t="n">
        <f aca="false">P670-N670</f>
        <v>-4000</v>
      </c>
      <c r="P670" s="2"/>
    </row>
    <row r="671" customFormat="false" ht="13.2" hidden="false" customHeight="false" outlineLevel="0" collapsed="false">
      <c r="P671" s="2"/>
    </row>
    <row r="672" customFormat="false" ht="13.2" hidden="false" customHeight="false" outlineLevel="0" collapsed="false">
      <c r="P672" s="2"/>
    </row>
    <row r="673" customFormat="false" ht="13.8" hidden="false" customHeight="false" outlineLevel="0" collapsed="false">
      <c r="A673" s="82" t="s">
        <v>383</v>
      </c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3" t="n">
        <v>539600</v>
      </c>
      <c r="O673" s="83" t="n">
        <f aca="false">P673-N673</f>
        <v>-88975</v>
      </c>
      <c r="P673" s="83" t="n">
        <f aca="false">P674+P732</f>
        <v>450625</v>
      </c>
    </row>
    <row r="674" customFormat="false" ht="13.8" hidden="false" customHeight="false" outlineLevel="0" collapsed="false">
      <c r="A674" s="84" t="s">
        <v>384</v>
      </c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5" t="n">
        <v>515600</v>
      </c>
      <c r="O674" s="85" t="n">
        <f aca="false">P674-N674</f>
        <v>-83475</v>
      </c>
      <c r="P674" s="85" t="n">
        <f aca="false">P677+P698+P705</f>
        <v>432125</v>
      </c>
    </row>
    <row r="675" customFormat="false" ht="13.8" hidden="false" customHeight="false" outlineLevel="0" collapsed="false">
      <c r="A675" s="86" t="s">
        <v>385</v>
      </c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7"/>
      <c r="O675" s="88" t="n">
        <f aca="false">P675-N675</f>
        <v>0</v>
      </c>
      <c r="P675" s="88"/>
    </row>
    <row r="676" customFormat="false" ht="13.8" hidden="false" customHeight="false" outlineLevel="0" collapsed="false">
      <c r="A676" s="120" t="s">
        <v>126</v>
      </c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5"/>
      <c r="O676" s="136" t="n">
        <f aca="false">P676-N676</f>
        <v>0</v>
      </c>
      <c r="P676" s="136"/>
    </row>
    <row r="677" customFormat="false" ht="13.8" hidden="false" customHeight="false" outlineLevel="0" collapsed="false">
      <c r="A677" s="94" t="s">
        <v>386</v>
      </c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6" t="n">
        <v>342000</v>
      </c>
      <c r="O677" s="96" t="n">
        <f aca="false">P677-N677</f>
        <v>-84700</v>
      </c>
      <c r="P677" s="96" t="n">
        <f aca="false">P680</f>
        <v>257300</v>
      </c>
    </row>
    <row r="678" customFormat="false" ht="13.8" hidden="false" customHeight="false" outlineLevel="0" collapsed="false">
      <c r="A678" s="140"/>
      <c r="O678" s="77"/>
      <c r="P678" s="77"/>
    </row>
    <row r="679" customFormat="false" ht="13.2" hidden="false" customHeight="false" outlineLevel="0" collapsed="false">
      <c r="B679" s="93"/>
      <c r="P679" s="2"/>
    </row>
    <row r="680" customFormat="false" ht="13.2" hidden="false" customHeight="false" outlineLevel="0" collapsed="false">
      <c r="A680" s="41" t="n">
        <v>3</v>
      </c>
      <c r="B680" s="41" t="s">
        <v>21</v>
      </c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2" t="n">
        <v>342000</v>
      </c>
      <c r="O680" s="42" t="n">
        <f aca="false">P680-N680</f>
        <v>-84700</v>
      </c>
      <c r="P680" s="42" t="n">
        <f aca="false">P681</f>
        <v>257300</v>
      </c>
    </row>
    <row r="681" customFormat="false" ht="13.2" hidden="false" customHeight="false" outlineLevel="0" collapsed="false">
      <c r="A681" s="41" t="n">
        <v>37</v>
      </c>
      <c r="B681" s="41" t="s">
        <v>90</v>
      </c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2" t="n">
        <v>342000</v>
      </c>
      <c r="O681" s="42" t="n">
        <f aca="false">P681-N681</f>
        <v>-84700</v>
      </c>
      <c r="P681" s="42" t="n">
        <f aca="false">P682+P694</f>
        <v>257300</v>
      </c>
    </row>
    <row r="682" customFormat="false" ht="13.2" hidden="false" customHeight="false" outlineLevel="0" collapsed="false">
      <c r="A682" s="41" t="n">
        <v>372</v>
      </c>
      <c r="B682" s="41" t="s">
        <v>90</v>
      </c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2" t="n">
        <v>289000</v>
      </c>
      <c r="O682" s="42" t="n">
        <f aca="false">P682-N682</f>
        <v>-84700</v>
      </c>
      <c r="P682" s="42" t="n">
        <v>204300</v>
      </c>
    </row>
    <row r="683" customFormat="false" ht="13.2" hidden="true" customHeight="false" outlineLevel="0" collapsed="false">
      <c r="A683" s="1" t="n">
        <v>3721</v>
      </c>
      <c r="B683" s="1" t="s">
        <v>387</v>
      </c>
      <c r="N683" s="2" t="n">
        <v>3000</v>
      </c>
      <c r="O683" s="2" t="n">
        <f aca="false">P683-N683</f>
        <v>0</v>
      </c>
      <c r="P683" s="2" t="n">
        <v>3000</v>
      </c>
    </row>
    <row r="684" customFormat="false" ht="13.2" hidden="true" customHeight="false" outlineLevel="0" collapsed="false">
      <c r="A684" s="93" t="n">
        <v>3721</v>
      </c>
      <c r="B684" s="93" t="s">
        <v>388</v>
      </c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43" t="n">
        <v>3000</v>
      </c>
      <c r="O684" s="2" t="n">
        <f aca="false">P684-N684</f>
        <v>0</v>
      </c>
      <c r="P684" s="2" t="n">
        <v>3000</v>
      </c>
    </row>
    <row r="685" customFormat="false" ht="13.2" hidden="true" customHeight="false" outlineLevel="0" collapsed="false">
      <c r="A685" s="93" t="n">
        <v>3721</v>
      </c>
      <c r="B685" s="101" t="s">
        <v>389</v>
      </c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43" t="n">
        <v>35000</v>
      </c>
      <c r="O685" s="43" t="n">
        <f aca="false">P685-N685</f>
        <v>5000</v>
      </c>
      <c r="P685" s="43" t="n">
        <v>40000</v>
      </c>
    </row>
    <row r="686" customFormat="false" ht="13.2" hidden="true" customHeight="false" outlineLevel="0" collapsed="false">
      <c r="A686" s="1" t="n">
        <v>3721</v>
      </c>
      <c r="B686" s="93" t="s">
        <v>390</v>
      </c>
      <c r="N686" s="2" t="n">
        <v>20000</v>
      </c>
      <c r="O686" s="2" t="n">
        <f aca="false">P686-N686</f>
        <v>-4000</v>
      </c>
      <c r="P686" s="2" t="n">
        <v>16000</v>
      </c>
    </row>
    <row r="687" customFormat="false" ht="13.2" hidden="true" customHeight="false" outlineLevel="0" collapsed="false">
      <c r="A687" s="93" t="n">
        <v>3721</v>
      </c>
      <c r="B687" s="93" t="s">
        <v>391</v>
      </c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2" t="n">
        <v>50000</v>
      </c>
      <c r="O687" s="2" t="n">
        <f aca="false">P687-N687</f>
        <v>-30000</v>
      </c>
      <c r="P687" s="2" t="n">
        <v>20000</v>
      </c>
    </row>
    <row r="688" customFormat="false" ht="13.2" hidden="true" customHeight="false" outlineLevel="0" collapsed="false">
      <c r="A688" s="101" t="n">
        <v>3721</v>
      </c>
      <c r="B688" s="101" t="s">
        <v>392</v>
      </c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2" t="n">
        <v>150000</v>
      </c>
      <c r="O688" s="2" t="n">
        <f aca="false">P688-N688</f>
        <v>0</v>
      </c>
      <c r="P688" s="2" t="n">
        <v>150000</v>
      </c>
    </row>
    <row r="689" customFormat="false" ht="13.2" hidden="true" customHeight="false" outlineLevel="0" collapsed="false">
      <c r="A689" s="93" t="n">
        <v>3721</v>
      </c>
      <c r="B689" s="93" t="s">
        <v>393</v>
      </c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2" t="n">
        <v>10000</v>
      </c>
      <c r="O689" s="2" t="n">
        <f aca="false">P689-N689</f>
        <v>5000</v>
      </c>
      <c r="P689" s="2" t="n">
        <v>15000</v>
      </c>
    </row>
    <row r="690" customFormat="false" ht="13.2" hidden="true" customHeight="false" outlineLevel="0" collapsed="false">
      <c r="A690" s="93" t="n">
        <v>3721</v>
      </c>
      <c r="B690" s="93" t="s">
        <v>394</v>
      </c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2" t="n">
        <v>500</v>
      </c>
      <c r="O690" s="2" t="n">
        <f aca="false">P690-N690</f>
        <v>6500</v>
      </c>
      <c r="P690" s="2" t="n">
        <v>7000</v>
      </c>
    </row>
    <row r="691" customFormat="false" ht="13.2" hidden="true" customHeight="false" outlineLevel="0" collapsed="false">
      <c r="A691" s="93"/>
      <c r="B691" s="93" t="s">
        <v>395</v>
      </c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O691" s="2" t="n">
        <f aca="false">P691-N691</f>
        <v>0</v>
      </c>
      <c r="P691" s="2"/>
    </row>
    <row r="692" customFormat="false" ht="13.2" hidden="true" customHeight="false" outlineLevel="0" collapsed="false">
      <c r="A692" s="101" t="n">
        <v>3721</v>
      </c>
      <c r="B692" s="101" t="s">
        <v>396</v>
      </c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2" t="n">
        <v>35000</v>
      </c>
      <c r="O692" s="2" t="n">
        <f aca="false">P692-N692</f>
        <v>0</v>
      </c>
      <c r="P692" s="2" t="n">
        <v>35000</v>
      </c>
    </row>
    <row r="693" customFormat="false" ht="13.2" hidden="false" customHeight="false" outlineLevel="0" collapsed="false">
      <c r="P693" s="2"/>
    </row>
    <row r="694" customFormat="false" ht="13.2" hidden="false" customHeight="false" outlineLevel="0" collapsed="false">
      <c r="A694" s="41" t="n">
        <v>37</v>
      </c>
      <c r="B694" s="41" t="s">
        <v>90</v>
      </c>
      <c r="N694" s="42" t="n">
        <v>53000</v>
      </c>
      <c r="O694" s="42" t="n">
        <f aca="false">P694-N694</f>
        <v>0</v>
      </c>
      <c r="P694" s="42" t="n">
        <f aca="false">P696</f>
        <v>53000</v>
      </c>
    </row>
    <row r="695" customFormat="false" ht="13.2" hidden="false" customHeight="false" outlineLevel="0" collapsed="false">
      <c r="A695" s="41" t="n">
        <v>372</v>
      </c>
      <c r="B695" s="41" t="s">
        <v>397</v>
      </c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2" t="n">
        <v>53000</v>
      </c>
      <c r="O695" s="42" t="n">
        <f aca="false">P695-N695</f>
        <v>0</v>
      </c>
      <c r="P695" s="42" t="n">
        <f aca="false">P696</f>
        <v>53000</v>
      </c>
    </row>
    <row r="696" customFormat="false" ht="13.2" hidden="true" customHeight="false" outlineLevel="0" collapsed="false">
      <c r="A696" s="1" t="n">
        <v>3722</v>
      </c>
      <c r="B696" s="93" t="s">
        <v>398</v>
      </c>
      <c r="N696" s="2" t="n">
        <v>51000</v>
      </c>
      <c r="O696" s="2" t="n">
        <f aca="false">P696-N696</f>
        <v>2000</v>
      </c>
      <c r="P696" s="2" t="n">
        <v>53000</v>
      </c>
    </row>
    <row r="697" customFormat="false" ht="13.2" hidden="false" customHeight="false" outlineLevel="0" collapsed="false">
      <c r="A697" s="45"/>
      <c r="B697" s="101"/>
      <c r="O697" s="43"/>
      <c r="P697" s="2"/>
    </row>
    <row r="698" customFormat="false" ht="13.8" hidden="false" customHeight="false" outlineLevel="0" collapsed="false">
      <c r="A698" s="94" t="s">
        <v>399</v>
      </c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6" t="n">
        <f aca="false">N700</f>
        <v>8000</v>
      </c>
      <c r="O698" s="96" t="n">
        <f aca="false">P698-N698</f>
        <v>500</v>
      </c>
      <c r="P698" s="96" t="n">
        <f aca="false">P700</f>
        <v>8500</v>
      </c>
    </row>
    <row r="699" customFormat="false" ht="13.8" hidden="false" customHeight="false" outlineLevel="0" collapsed="false">
      <c r="A699" s="140"/>
      <c r="O699" s="77"/>
      <c r="P699" s="77"/>
    </row>
    <row r="700" customFormat="false" ht="13.2" hidden="false" customHeight="false" outlineLevel="0" collapsed="false">
      <c r="A700" s="99" t="n">
        <v>37</v>
      </c>
      <c r="B700" s="41" t="s">
        <v>90</v>
      </c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2" t="n">
        <f aca="false">N701</f>
        <v>8000</v>
      </c>
      <c r="O700" s="42" t="n">
        <f aca="false">P700-N700</f>
        <v>500</v>
      </c>
      <c r="P700" s="42" t="n">
        <f aca="false">P701</f>
        <v>8500</v>
      </c>
    </row>
    <row r="701" customFormat="false" ht="13.2" hidden="false" customHeight="false" outlineLevel="0" collapsed="false">
      <c r="A701" s="99" t="n">
        <v>372</v>
      </c>
      <c r="B701" s="41" t="s">
        <v>91</v>
      </c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2" t="n">
        <f aca="false">N702</f>
        <v>8000</v>
      </c>
      <c r="O701" s="42" t="n">
        <f aca="false">P701-N701</f>
        <v>500</v>
      </c>
      <c r="P701" s="42" t="n">
        <v>8500</v>
      </c>
    </row>
    <row r="702" customFormat="false" ht="13.2" hidden="true" customHeight="false" outlineLevel="0" collapsed="false">
      <c r="A702" s="45" t="n">
        <v>3722</v>
      </c>
      <c r="B702" s="101" t="s">
        <v>400</v>
      </c>
      <c r="N702" s="2" t="n">
        <v>8000</v>
      </c>
      <c r="O702" s="43" t="n">
        <f aca="false">P702-N702</f>
        <v>0</v>
      </c>
      <c r="P702" s="2" t="n">
        <v>8000</v>
      </c>
    </row>
    <row r="703" customFormat="false" ht="13.2" hidden="false" customHeight="false" outlineLevel="0" collapsed="false">
      <c r="A703" s="45"/>
      <c r="B703" s="101"/>
      <c r="O703" s="77"/>
      <c r="P703" s="2"/>
    </row>
    <row r="704" customFormat="false" ht="13.2" hidden="false" customHeight="false" outlineLevel="0" collapsed="false">
      <c r="A704" s="45"/>
      <c r="B704" s="101"/>
      <c r="O704" s="77"/>
      <c r="P704" s="2"/>
    </row>
    <row r="705" customFormat="false" ht="13.8" hidden="false" customHeight="false" outlineLevel="0" collapsed="false">
      <c r="A705" s="94" t="s">
        <v>401</v>
      </c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102" t="n">
        <v>165600</v>
      </c>
      <c r="O705" s="102" t="n">
        <f aca="false">O708+O726+O723</f>
        <v>725</v>
      </c>
      <c r="P705" s="102" t="n">
        <f aca="false">P708+P726+P723</f>
        <v>166325</v>
      </c>
    </row>
    <row r="706" customFormat="false" ht="13.8" hidden="false" customHeight="false" outlineLevel="0" collapsed="false">
      <c r="A706" s="120" t="s">
        <v>153</v>
      </c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1"/>
      <c r="O706" s="121" t="n">
        <f aca="false">P706-N706</f>
        <v>0</v>
      </c>
      <c r="P706" s="121"/>
    </row>
    <row r="707" customFormat="false" ht="13.2" hidden="false" customHeight="false" outlineLevel="0" collapsed="false">
      <c r="A707" s="99"/>
      <c r="B707" s="99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2"/>
      <c r="O707" s="42"/>
      <c r="P707" s="42"/>
    </row>
    <row r="708" customFormat="false" ht="13.2" hidden="false" customHeight="false" outlineLevel="0" collapsed="false">
      <c r="A708" s="99" t="n">
        <v>3</v>
      </c>
      <c r="B708" s="99" t="s">
        <v>21</v>
      </c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2" t="n">
        <v>161000</v>
      </c>
      <c r="O708" s="42" t="n">
        <f aca="false">P708-N708</f>
        <v>725</v>
      </c>
      <c r="P708" s="42" t="n">
        <f aca="false">P709+P717</f>
        <v>161725</v>
      </c>
    </row>
    <row r="709" customFormat="false" ht="13.2" hidden="false" customHeight="false" outlineLevel="0" collapsed="false">
      <c r="A709" s="99" t="n">
        <v>31</v>
      </c>
      <c r="B709" s="99" t="s">
        <v>75</v>
      </c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2" t="n">
        <v>153000</v>
      </c>
      <c r="O709" s="42" t="n">
        <f aca="false">P709-N709</f>
        <v>500</v>
      </c>
      <c r="P709" s="42" t="n">
        <f aca="false">P710+P714</f>
        <v>153500</v>
      </c>
    </row>
    <row r="710" customFormat="false" ht="13.2" hidden="false" customHeight="false" outlineLevel="0" collapsed="false">
      <c r="A710" s="99" t="n">
        <v>311</v>
      </c>
      <c r="B710" s="99" t="s">
        <v>402</v>
      </c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2" t="n">
        <v>132000</v>
      </c>
      <c r="O710" s="42" t="n">
        <f aca="false">P710-N710</f>
        <v>1000</v>
      </c>
      <c r="P710" s="42" t="n">
        <v>133000</v>
      </c>
    </row>
    <row r="711" customFormat="false" ht="13.2" hidden="true" customHeight="false" outlineLevel="0" collapsed="false">
      <c r="A711" s="101" t="n">
        <v>3111</v>
      </c>
      <c r="B711" s="101" t="s">
        <v>403</v>
      </c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43" t="n">
        <v>118500</v>
      </c>
      <c r="O711" s="43" t="n">
        <f aca="false">P711-N711</f>
        <v>3500</v>
      </c>
      <c r="P711" s="43" t="n">
        <v>122000</v>
      </c>
    </row>
    <row r="712" customFormat="false" ht="13.2" hidden="true" customHeight="false" outlineLevel="0" collapsed="false">
      <c r="A712" s="101" t="n">
        <v>3111</v>
      </c>
      <c r="B712" s="101" t="s">
        <v>404</v>
      </c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43" t="n">
        <v>10400</v>
      </c>
      <c r="O712" s="43" t="n">
        <f aca="false">P712-N712</f>
        <v>-400</v>
      </c>
      <c r="P712" s="43" t="n">
        <v>10000</v>
      </c>
    </row>
    <row r="713" customFormat="false" ht="13.2" hidden="false" customHeight="false" outlineLevel="0" collapsed="false">
      <c r="A713" s="99"/>
      <c r="B713" s="99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2"/>
      <c r="O713" s="42"/>
      <c r="P713" s="42"/>
    </row>
    <row r="714" customFormat="false" ht="13.2" hidden="false" customHeight="false" outlineLevel="0" collapsed="false">
      <c r="A714" s="99" t="n">
        <v>313</v>
      </c>
      <c r="B714" s="99" t="s">
        <v>78</v>
      </c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2" t="n">
        <v>21000</v>
      </c>
      <c r="O714" s="42" t="n">
        <f aca="false">P714-N714</f>
        <v>-500</v>
      </c>
      <c r="P714" s="42" t="n">
        <v>20500</v>
      </c>
    </row>
    <row r="715" customFormat="false" ht="13.2" hidden="true" customHeight="false" outlineLevel="0" collapsed="false">
      <c r="A715" s="101" t="n">
        <v>3131</v>
      </c>
      <c r="B715" s="101" t="s">
        <v>132</v>
      </c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43" t="n">
        <v>19500</v>
      </c>
      <c r="O715" s="43" t="n">
        <f aca="false">P715-N715</f>
        <v>-500</v>
      </c>
      <c r="P715" s="43" t="n">
        <v>19000</v>
      </c>
    </row>
    <row r="716" customFormat="false" ht="13.2" hidden="true" customHeight="false" outlineLevel="0" collapsed="false">
      <c r="A716" s="101" t="n">
        <v>3131</v>
      </c>
      <c r="B716" s="101" t="s">
        <v>405</v>
      </c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43" t="n">
        <v>1700</v>
      </c>
      <c r="O716" s="43" t="n">
        <f aca="false">P716-N716</f>
        <v>300</v>
      </c>
      <c r="P716" s="43" t="n">
        <v>2000</v>
      </c>
    </row>
    <row r="717" customFormat="false" ht="13.2" hidden="false" customHeight="false" outlineLevel="0" collapsed="false">
      <c r="A717" s="99" t="n">
        <v>32</v>
      </c>
      <c r="B717" s="99" t="s">
        <v>79</v>
      </c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2" t="n">
        <v>8000</v>
      </c>
      <c r="O717" s="42" t="n">
        <f aca="false">P717-N717</f>
        <v>225</v>
      </c>
      <c r="P717" s="42" t="n">
        <f aca="false">P718</f>
        <v>8225</v>
      </c>
    </row>
    <row r="718" customFormat="false" ht="13.2" hidden="false" customHeight="false" outlineLevel="0" collapsed="false">
      <c r="A718" s="99" t="n">
        <v>321</v>
      </c>
      <c r="B718" s="99" t="s">
        <v>80</v>
      </c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2" t="n">
        <v>8000</v>
      </c>
      <c r="O718" s="42" t="n">
        <f aca="false">P718-N718</f>
        <v>225</v>
      </c>
      <c r="P718" s="42" t="n">
        <v>8225</v>
      </c>
    </row>
    <row r="719" customFormat="false" ht="13.2" hidden="true" customHeight="false" outlineLevel="0" collapsed="false">
      <c r="A719" s="101" t="n">
        <v>3211</v>
      </c>
      <c r="B719" s="101" t="s">
        <v>406</v>
      </c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43" t="n">
        <v>5800</v>
      </c>
      <c r="O719" s="43" t="n">
        <f aca="false">P719-N719</f>
        <v>-4000</v>
      </c>
      <c r="P719" s="43" t="n">
        <v>1800</v>
      </c>
    </row>
    <row r="720" customFormat="false" ht="13.2" hidden="true" customHeight="false" outlineLevel="0" collapsed="false">
      <c r="A720" s="101" t="n">
        <v>3212</v>
      </c>
      <c r="B720" s="101" t="s">
        <v>231</v>
      </c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43" t="n">
        <v>22000</v>
      </c>
      <c r="O720" s="43" t="n">
        <f aca="false">P720-N720</f>
        <v>-18500</v>
      </c>
      <c r="P720" s="43" t="n">
        <v>3500</v>
      </c>
    </row>
    <row r="721" customFormat="false" ht="13.2" hidden="true" customHeight="false" outlineLevel="0" collapsed="false">
      <c r="A721" s="101" t="n">
        <v>3227</v>
      </c>
      <c r="B721" s="101" t="s">
        <v>407</v>
      </c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43" t="n">
        <v>2700</v>
      </c>
      <c r="O721" s="43" t="n">
        <f aca="false">P721-N721</f>
        <v>0</v>
      </c>
      <c r="P721" s="43" t="n">
        <v>2700</v>
      </c>
    </row>
    <row r="722" customFormat="false" ht="13.2" hidden="false" customHeight="false" outlineLevel="0" collapsed="false">
      <c r="A722" s="101"/>
      <c r="B722" s="101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43"/>
      <c r="O722" s="43"/>
      <c r="P722" s="43"/>
    </row>
    <row r="723" s="12" customFormat="true" ht="13.2" hidden="false" customHeight="false" outlineLevel="0" collapsed="false">
      <c r="A723" s="99" t="n">
        <v>37</v>
      </c>
      <c r="B723" s="99" t="s">
        <v>90</v>
      </c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2" t="n">
        <v>0</v>
      </c>
      <c r="O723" s="42" t="n">
        <v>0</v>
      </c>
      <c r="P723" s="42" t="n">
        <v>0</v>
      </c>
      <c r="Q723" s="141"/>
      <c r="R723" s="141"/>
    </row>
    <row r="724" s="12" customFormat="true" ht="13.2" hidden="false" customHeight="false" outlineLevel="0" collapsed="false">
      <c r="A724" s="99" t="n">
        <v>372</v>
      </c>
      <c r="B724" s="99" t="s">
        <v>91</v>
      </c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2" t="n">
        <v>0</v>
      </c>
      <c r="O724" s="42" t="n">
        <v>0</v>
      </c>
      <c r="P724" s="42" t="n">
        <v>0</v>
      </c>
      <c r="Q724" s="141"/>
      <c r="R724" s="141"/>
    </row>
    <row r="725" customFormat="false" ht="13.2" hidden="false" customHeight="false" outlineLevel="0" collapsed="false">
      <c r="A725" s="99"/>
      <c r="B725" s="99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2"/>
      <c r="O725" s="42"/>
      <c r="P725" s="42"/>
    </row>
    <row r="726" customFormat="false" ht="13.2" hidden="false" customHeight="false" outlineLevel="0" collapsed="false">
      <c r="A726" s="99" t="n">
        <v>4</v>
      </c>
      <c r="B726" s="99" t="s">
        <v>216</v>
      </c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2" t="n">
        <v>4600</v>
      </c>
      <c r="O726" s="42" t="n">
        <f aca="false">P726-N726</f>
        <v>0</v>
      </c>
      <c r="P726" s="42" t="n">
        <f aca="false">P727</f>
        <v>4600</v>
      </c>
    </row>
    <row r="727" customFormat="false" ht="13.2" hidden="false" customHeight="false" outlineLevel="0" collapsed="false">
      <c r="A727" s="99" t="n">
        <v>42</v>
      </c>
      <c r="B727" s="99" t="s">
        <v>263</v>
      </c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2" t="n">
        <v>4600</v>
      </c>
      <c r="O727" s="42" t="n">
        <f aca="false">P727-N727</f>
        <v>0</v>
      </c>
      <c r="P727" s="42" t="n">
        <f aca="false">P728</f>
        <v>4600</v>
      </c>
    </row>
    <row r="728" customFormat="false" ht="13.2" hidden="false" customHeight="false" outlineLevel="0" collapsed="false">
      <c r="A728" s="99" t="n">
        <v>423</v>
      </c>
      <c r="B728" s="99" t="s">
        <v>101</v>
      </c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2" t="n">
        <v>4600</v>
      </c>
      <c r="O728" s="42" t="n">
        <f aca="false">P728-N728</f>
        <v>0</v>
      </c>
      <c r="P728" s="42" t="n">
        <f aca="false">P729</f>
        <v>4600</v>
      </c>
    </row>
    <row r="729" customFormat="false" ht="13.2" hidden="true" customHeight="false" outlineLevel="0" collapsed="false">
      <c r="A729" s="101" t="n">
        <v>4231</v>
      </c>
      <c r="B729" s="101" t="s">
        <v>408</v>
      </c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43" t="n">
        <v>0</v>
      </c>
      <c r="O729" s="43" t="n">
        <f aca="false">P729-N729</f>
        <v>4600</v>
      </c>
      <c r="P729" s="43" t="n">
        <v>4600</v>
      </c>
    </row>
    <row r="730" customFormat="false" ht="13.2" hidden="false" customHeight="false" outlineLevel="0" collapsed="false">
      <c r="A730" s="45"/>
      <c r="B730" s="101"/>
      <c r="O730" s="43"/>
      <c r="P730" s="2"/>
    </row>
    <row r="731" customFormat="false" ht="13.2" hidden="false" customHeight="false" outlineLevel="0" collapsed="false">
      <c r="A731" s="45"/>
      <c r="B731" s="101"/>
      <c r="O731" s="43"/>
      <c r="P731" s="2"/>
    </row>
    <row r="732" customFormat="false" ht="13.8" hidden="false" customHeight="false" outlineLevel="0" collapsed="false">
      <c r="A732" s="84" t="s">
        <v>409</v>
      </c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5" t="n">
        <v>24000</v>
      </c>
      <c r="O732" s="85" t="n">
        <f aca="false">P732-N732</f>
        <v>-5500</v>
      </c>
      <c r="P732" s="85" t="n">
        <f aca="false">P735+P746</f>
        <v>18500</v>
      </c>
    </row>
    <row r="733" customFormat="false" ht="13.8" hidden="false" customHeight="false" outlineLevel="0" collapsed="false">
      <c r="A733" s="86" t="s">
        <v>385</v>
      </c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7"/>
      <c r="O733" s="88"/>
      <c r="P733" s="88"/>
    </row>
    <row r="734" customFormat="false" ht="13.8" hidden="false" customHeight="false" outlineLevel="0" collapsed="false">
      <c r="A734" s="89" t="s">
        <v>126</v>
      </c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1"/>
      <c r="O734" s="92"/>
      <c r="P734" s="92"/>
    </row>
    <row r="735" customFormat="false" ht="13.8" hidden="false" customHeight="false" outlineLevel="0" collapsed="false">
      <c r="A735" s="94" t="s">
        <v>410</v>
      </c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6" t="n">
        <v>19000</v>
      </c>
      <c r="O735" s="96" t="n">
        <f aca="false">P735-N735</f>
        <v>-500</v>
      </c>
      <c r="P735" s="96" t="n">
        <f aca="false">P738</f>
        <v>18500</v>
      </c>
    </row>
    <row r="736" customFormat="false" ht="13.8" hidden="false" customHeight="false" outlineLevel="0" collapsed="false">
      <c r="A736" s="140"/>
      <c r="O736" s="77"/>
      <c r="P736" s="77"/>
    </row>
    <row r="737" customFormat="false" ht="13.2" hidden="false" customHeight="false" outlineLevel="0" collapsed="false">
      <c r="A737" s="45"/>
      <c r="B737" s="101"/>
      <c r="O737" s="43"/>
      <c r="P737" s="2"/>
    </row>
    <row r="738" customFormat="false" ht="13.2" hidden="false" customHeight="false" outlineLevel="0" collapsed="false">
      <c r="A738" s="99" t="n">
        <v>38</v>
      </c>
      <c r="B738" s="99" t="s">
        <v>92</v>
      </c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2" t="n">
        <v>19000</v>
      </c>
      <c r="O738" s="42" t="n">
        <f aca="false">P738-N738</f>
        <v>-500</v>
      </c>
      <c r="P738" s="42" t="n">
        <f aca="false">P739</f>
        <v>18500</v>
      </c>
    </row>
    <row r="739" customFormat="false" ht="13.2" hidden="false" customHeight="false" outlineLevel="0" collapsed="false">
      <c r="A739" s="99" t="n">
        <v>381</v>
      </c>
      <c r="B739" s="99" t="s">
        <v>93</v>
      </c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2" t="n">
        <v>19000</v>
      </c>
      <c r="O739" s="42" t="n">
        <f aca="false">P739-N739</f>
        <v>-500</v>
      </c>
      <c r="P739" s="42" t="n">
        <v>18500</v>
      </c>
    </row>
    <row r="740" customFormat="false" ht="13.2" hidden="true" customHeight="false" outlineLevel="0" collapsed="false">
      <c r="A740" s="45" t="n">
        <v>3811</v>
      </c>
      <c r="B740" s="101" t="s">
        <v>411</v>
      </c>
      <c r="N740" s="2" t="n">
        <v>11500</v>
      </c>
      <c r="O740" s="77" t="n">
        <f aca="false">P740-N740</f>
        <v>0</v>
      </c>
      <c r="P740" s="2" t="n">
        <v>11500</v>
      </c>
    </row>
    <row r="741" customFormat="false" ht="13.2" hidden="true" customHeight="false" outlineLevel="0" collapsed="false">
      <c r="A741" s="45" t="n">
        <v>3811</v>
      </c>
      <c r="B741" s="101" t="s">
        <v>412</v>
      </c>
      <c r="N741" s="2" t="n">
        <v>5000</v>
      </c>
      <c r="O741" s="77" t="n">
        <f aca="false">P741-N741</f>
        <v>0</v>
      </c>
      <c r="P741" s="2" t="n">
        <v>5000</v>
      </c>
    </row>
    <row r="742" customFormat="false" ht="13.2" hidden="true" customHeight="false" outlineLevel="0" collapsed="false">
      <c r="A742" s="45" t="n">
        <v>3811</v>
      </c>
      <c r="B742" s="101" t="s">
        <v>413</v>
      </c>
      <c r="N742" s="2" t="n">
        <v>1000</v>
      </c>
      <c r="O742" s="77" t="n">
        <f aca="false">P742-N742</f>
        <v>0</v>
      </c>
      <c r="P742" s="2" t="n">
        <v>1000</v>
      </c>
    </row>
    <row r="743" customFormat="false" ht="13.2" hidden="true" customHeight="false" outlineLevel="0" collapsed="false">
      <c r="A743" s="93" t="n">
        <v>3811</v>
      </c>
      <c r="B743" s="93" t="s">
        <v>414</v>
      </c>
      <c r="C743" s="93"/>
      <c r="D743" s="93"/>
      <c r="E743" s="93"/>
      <c r="F743" s="41"/>
      <c r="G743" s="41"/>
      <c r="H743" s="41"/>
      <c r="I743" s="41"/>
      <c r="J743" s="41"/>
      <c r="K743" s="41"/>
      <c r="L743" s="41"/>
      <c r="M743" s="41"/>
      <c r="N743" s="42"/>
      <c r="O743" s="77" t="n">
        <f aca="false">P743-N743</f>
        <v>1500</v>
      </c>
      <c r="P743" s="2" t="n">
        <v>1500</v>
      </c>
    </row>
    <row r="744" customFormat="false" ht="13.2" hidden="false" customHeight="false" outlineLevel="0" collapsed="false">
      <c r="A744" s="93"/>
      <c r="B744" s="93"/>
      <c r="C744" s="93"/>
      <c r="D744" s="93"/>
      <c r="E744" s="93"/>
      <c r="F744" s="41"/>
      <c r="G744" s="41"/>
      <c r="H744" s="41"/>
      <c r="I744" s="41"/>
      <c r="J744" s="41"/>
      <c r="K744" s="41"/>
      <c r="L744" s="41"/>
      <c r="M744" s="41"/>
      <c r="N744" s="42"/>
      <c r="O744" s="77"/>
      <c r="P744" s="2"/>
    </row>
    <row r="745" customFormat="false" ht="13.8" hidden="false" customHeight="false" outlineLevel="0" collapsed="false">
      <c r="A745" s="86" t="s">
        <v>415</v>
      </c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106"/>
      <c r="O745" s="106"/>
      <c r="P745" s="106"/>
    </row>
    <row r="746" customFormat="false" ht="13.8" hidden="false" customHeight="false" outlineLevel="0" collapsed="false">
      <c r="A746" s="94" t="s">
        <v>416</v>
      </c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102" t="n">
        <v>5000</v>
      </c>
      <c r="O746" s="102" t="n">
        <f aca="false">P746-N746</f>
        <v>-5000</v>
      </c>
      <c r="P746" s="102" t="n">
        <f aca="false">P750</f>
        <v>0</v>
      </c>
    </row>
    <row r="747" customFormat="false" ht="13.8" hidden="false" customHeight="false" outlineLevel="0" collapsed="false">
      <c r="A747" s="89" t="s">
        <v>126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103"/>
      <c r="O747" s="103"/>
      <c r="P747" s="103"/>
    </row>
    <row r="748" customFormat="false" ht="13.8" hidden="false" customHeight="false" outlineLevel="0" collapsed="false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40"/>
      <c r="O748" s="40"/>
      <c r="P748" s="40"/>
    </row>
    <row r="749" customFormat="false" ht="13.2" hidden="false" customHeight="false" outlineLevel="0" collapsed="false">
      <c r="A749" s="45"/>
      <c r="B749" s="101"/>
      <c r="P749" s="2"/>
    </row>
    <row r="750" customFormat="false" ht="13.2" hidden="false" customHeight="false" outlineLevel="0" collapsed="false">
      <c r="A750" s="99" t="n">
        <v>38</v>
      </c>
      <c r="B750" s="99" t="s">
        <v>92</v>
      </c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2" t="n">
        <v>5000</v>
      </c>
      <c r="O750" s="42" t="n">
        <f aca="false">P750-N750</f>
        <v>-5000</v>
      </c>
      <c r="P750" s="42" t="n">
        <f aca="false">P751</f>
        <v>0</v>
      </c>
    </row>
    <row r="751" customFormat="false" ht="13.2" hidden="false" customHeight="false" outlineLevel="0" collapsed="false">
      <c r="A751" s="41" t="n">
        <v>381</v>
      </c>
      <c r="B751" s="41" t="s">
        <v>93</v>
      </c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2" t="n">
        <v>5000</v>
      </c>
      <c r="O751" s="42" t="n">
        <f aca="false">P751-N751</f>
        <v>-5000</v>
      </c>
      <c r="P751" s="42" t="n">
        <v>0</v>
      </c>
    </row>
    <row r="752" customFormat="false" ht="13.2" hidden="true" customHeight="false" outlineLevel="0" collapsed="false">
      <c r="A752" s="93" t="n">
        <v>3811</v>
      </c>
      <c r="B752" s="93" t="s">
        <v>417</v>
      </c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43" t="n">
        <v>10000</v>
      </c>
      <c r="O752" s="43" t="n">
        <f aca="false">P752-N752</f>
        <v>-5000</v>
      </c>
      <c r="P752" s="43" t="n">
        <v>5000</v>
      </c>
    </row>
    <row r="753" customFormat="false" ht="13.2" hidden="false" customHeight="false" outlineLevel="0" collapsed="false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43"/>
      <c r="O753" s="43"/>
      <c r="P753" s="43"/>
    </row>
    <row r="754" customFormat="false" ht="13.2" hidden="false" customHeight="false" outlineLevel="0" collapsed="false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43"/>
      <c r="O754" s="43"/>
      <c r="P754" s="43"/>
    </row>
    <row r="755" customFormat="false" ht="13.2" hidden="false" customHeight="false" outlineLevel="0" collapsed="false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43"/>
      <c r="O755" s="43"/>
      <c r="P755" s="43"/>
    </row>
    <row r="756" customFormat="false" ht="13.8" hidden="false" customHeight="false" outlineLevel="0" collapsed="false">
      <c r="A756" s="82" t="s">
        <v>418</v>
      </c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3" t="n">
        <f aca="false">N763</f>
        <v>10000</v>
      </c>
      <c r="O756" s="83" t="n">
        <f aca="false">P756-N756</f>
        <v>-4000</v>
      </c>
      <c r="P756" s="83" t="n">
        <f aca="false">P763</f>
        <v>6000</v>
      </c>
    </row>
    <row r="757" customFormat="false" ht="13.8" hidden="false" customHeight="false" outlineLevel="0" collapsed="false">
      <c r="A757" s="84" t="s">
        <v>419</v>
      </c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116" t="n">
        <f aca="false">N760</f>
        <v>10000</v>
      </c>
      <c r="O757" s="116" t="n">
        <f aca="false">P757-N757</f>
        <v>-4000</v>
      </c>
      <c r="P757" s="116" t="n">
        <f aca="false">P760</f>
        <v>6000</v>
      </c>
    </row>
    <row r="758" customFormat="false" ht="13.8" hidden="false" customHeight="false" outlineLevel="0" collapsed="false">
      <c r="A758" s="86" t="s">
        <v>370</v>
      </c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7"/>
      <c r="O758" s="130"/>
      <c r="P758" s="130"/>
    </row>
    <row r="759" customFormat="false" ht="13.8" hidden="false" customHeight="false" outlineLevel="0" collapsed="false">
      <c r="A759" s="89" t="s">
        <v>126</v>
      </c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1"/>
      <c r="O759" s="142"/>
      <c r="P759" s="142"/>
    </row>
    <row r="760" customFormat="false" ht="13.8" hidden="false" customHeight="false" outlineLevel="0" collapsed="false">
      <c r="A760" s="94" t="s">
        <v>420</v>
      </c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110" t="n">
        <f aca="false">N763</f>
        <v>10000</v>
      </c>
      <c r="O760" s="110" t="n">
        <f aca="false">P760-N760</f>
        <v>-4000</v>
      </c>
      <c r="P760" s="110" t="n">
        <f aca="false">P763</f>
        <v>6000</v>
      </c>
    </row>
    <row r="761" customFormat="false" ht="13.8" hidden="false" customHeight="false" outlineLevel="0" collapsed="false">
      <c r="A761" s="140"/>
      <c r="O761" s="43"/>
      <c r="P761" s="43"/>
    </row>
    <row r="762" customFormat="false" ht="13.2" hidden="false" customHeight="false" outlineLevel="0" collapsed="false">
      <c r="N762" s="1"/>
      <c r="P762" s="2"/>
    </row>
    <row r="763" customFormat="false" ht="13.2" hidden="false" customHeight="false" outlineLevel="0" collapsed="false">
      <c r="A763" s="99" t="n">
        <v>38</v>
      </c>
      <c r="B763" s="99" t="s">
        <v>92</v>
      </c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2" t="n">
        <f aca="false">N764</f>
        <v>10000</v>
      </c>
      <c r="O763" s="42" t="n">
        <f aca="false">P763-N763</f>
        <v>-4000</v>
      </c>
      <c r="P763" s="42" t="n">
        <f aca="false">P764</f>
        <v>6000</v>
      </c>
    </row>
    <row r="764" customFormat="false" ht="13.2" hidden="false" customHeight="false" outlineLevel="0" collapsed="false">
      <c r="A764" s="41" t="n">
        <v>381</v>
      </c>
      <c r="B764" s="41" t="s">
        <v>93</v>
      </c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2" t="n">
        <f aca="false">N765</f>
        <v>10000</v>
      </c>
      <c r="O764" s="42" t="n">
        <f aca="false">P764-N764</f>
        <v>-4000</v>
      </c>
      <c r="P764" s="42" t="n">
        <v>6000</v>
      </c>
    </row>
    <row r="765" customFormat="false" ht="13.2" hidden="true" customHeight="false" outlineLevel="0" collapsed="false">
      <c r="A765" s="93" t="n">
        <v>3811</v>
      </c>
      <c r="B765" s="93" t="s">
        <v>411</v>
      </c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43" t="n">
        <v>10000</v>
      </c>
      <c r="O765" s="43" t="n">
        <f aca="false">P765-N765</f>
        <v>0</v>
      </c>
      <c r="P765" s="43" t="n">
        <v>10000</v>
      </c>
    </row>
    <row r="766" customFormat="false" ht="13.2" hidden="false" customHeight="false" outlineLevel="0" collapsed="false">
      <c r="A766" s="93"/>
      <c r="B766" s="93"/>
      <c r="C766" s="93"/>
      <c r="D766" s="93"/>
    </row>
    <row r="768" customFormat="false" ht="13.8" hidden="false" customHeight="false" outlineLevel="0" collapsed="false">
      <c r="A768" s="140"/>
      <c r="B768" s="0"/>
      <c r="C768" s="0"/>
      <c r="D768" s="0"/>
      <c r="E768" s="0"/>
      <c r="F768" s="0"/>
      <c r="G768" s="0"/>
      <c r="H768" s="0"/>
      <c r="I768" s="0"/>
      <c r="J768" s="0"/>
      <c r="K768" s="0"/>
      <c r="L768" s="0"/>
      <c r="M768" s="143" t="s">
        <v>421</v>
      </c>
      <c r="N768" s="0"/>
      <c r="O768" s="0"/>
      <c r="P768" s="0"/>
    </row>
    <row r="769" customFormat="false" ht="13.2" hidden="false" customHeight="false" outlineLevel="0" collapsed="false">
      <c r="A769" s="48"/>
      <c r="B769" s="0"/>
      <c r="C769" s="0"/>
      <c r="D769" s="0"/>
      <c r="E769" s="0"/>
      <c r="F769" s="0"/>
      <c r="G769" s="0"/>
      <c r="H769" s="0"/>
      <c r="I769" s="0"/>
      <c r="J769" s="0"/>
      <c r="K769" s="0"/>
      <c r="L769" s="0"/>
      <c r="M769" s="0"/>
      <c r="N769" s="0"/>
      <c r="O769" s="0"/>
      <c r="P769" s="0"/>
    </row>
    <row r="770" customFormat="false" ht="13.2" hidden="false" customHeight="false" outlineLevel="0" collapsed="false">
      <c r="A770" s="48"/>
      <c r="B770" s="5" t="s">
        <v>422</v>
      </c>
      <c r="C770" s="0"/>
      <c r="D770" s="0"/>
      <c r="E770" s="0"/>
      <c r="F770" s="0"/>
      <c r="G770" s="0"/>
      <c r="H770" s="0"/>
      <c r="I770" s="0"/>
      <c r="J770" s="0"/>
      <c r="K770" s="0"/>
      <c r="L770" s="0"/>
      <c r="M770" s="0"/>
      <c r="N770" s="77"/>
      <c r="O770" s="0"/>
      <c r="P770" s="77"/>
    </row>
    <row r="771" customFormat="false" ht="13.2" hidden="false" customHeight="false" outlineLevel="0" collapsed="false">
      <c r="A771" s="48"/>
      <c r="B771" s="5"/>
      <c r="C771" s="0"/>
      <c r="D771" s="0"/>
      <c r="E771" s="0"/>
      <c r="F771" s="0"/>
      <c r="G771" s="0"/>
      <c r="H771" s="0"/>
      <c r="I771" s="0"/>
      <c r="J771" s="0"/>
      <c r="K771" s="0"/>
      <c r="L771" s="0"/>
      <c r="M771" s="0"/>
      <c r="N771" s="77"/>
      <c r="O771" s="0"/>
      <c r="P771" s="77"/>
    </row>
    <row r="772" customFormat="false" ht="13.2" hidden="false" customHeight="false" outlineLevel="0" collapsed="false">
      <c r="A772" s="48"/>
      <c r="B772" s="5"/>
      <c r="C772" s="0"/>
      <c r="D772" s="0"/>
      <c r="E772" s="0"/>
      <c r="F772" s="0"/>
      <c r="G772" s="0"/>
      <c r="H772" s="0"/>
      <c r="I772" s="0"/>
      <c r="J772" s="0"/>
      <c r="K772" s="0"/>
      <c r="L772" s="0"/>
      <c r="M772" s="0"/>
      <c r="N772" s="77"/>
      <c r="O772" s="0"/>
      <c r="P772" s="77"/>
    </row>
    <row r="773" customFormat="false" ht="13.2" hidden="false" customHeight="false" outlineLevel="0" collapsed="false">
      <c r="A773" s="48"/>
      <c r="B773" s="0"/>
      <c r="C773" s="0"/>
      <c r="D773" s="0"/>
      <c r="E773" s="0"/>
      <c r="F773" s="0"/>
      <c r="G773" s="0"/>
      <c r="H773" s="0"/>
      <c r="I773" s="0"/>
      <c r="J773" s="0"/>
      <c r="K773" s="0"/>
      <c r="L773" s="0"/>
      <c r="M773" s="0"/>
      <c r="N773" s="77"/>
      <c r="O773" s="0"/>
      <c r="P773" s="77"/>
    </row>
    <row r="774" customFormat="false" ht="13.2" hidden="false" customHeight="false" outlineLevel="0" collapsed="false">
      <c r="A774" s="124" t="s">
        <v>423</v>
      </c>
      <c r="B774" s="0"/>
      <c r="C774" s="0"/>
      <c r="D774" s="0"/>
      <c r="E774" s="0"/>
      <c r="F774" s="0"/>
      <c r="G774" s="0"/>
      <c r="H774" s="0"/>
      <c r="I774" s="0"/>
      <c r="J774" s="0"/>
      <c r="K774" s="0"/>
      <c r="L774" s="0"/>
      <c r="M774" s="143"/>
      <c r="N774" s="77"/>
      <c r="O774" s="0"/>
      <c r="P774" s="77"/>
    </row>
    <row r="775" customFormat="false" ht="13.2" hidden="false" customHeight="false" outlineLevel="0" collapsed="false">
      <c r="A775" s="124"/>
      <c r="B775" s="0"/>
      <c r="C775" s="0"/>
      <c r="D775" s="0"/>
      <c r="E775" s="0"/>
      <c r="F775" s="0"/>
      <c r="G775" s="0"/>
      <c r="H775" s="0"/>
      <c r="I775" s="0"/>
      <c r="J775" s="0"/>
      <c r="K775" s="0"/>
      <c r="L775" s="0"/>
      <c r="M775" s="143" t="s">
        <v>424</v>
      </c>
      <c r="N775" s="77"/>
      <c r="O775" s="0"/>
      <c r="P775" s="77"/>
    </row>
    <row r="776" customFormat="false" ht="13.2" hidden="false" customHeight="false" outlineLevel="0" collapsed="false">
      <c r="A776" s="124"/>
      <c r="B776" s="0"/>
      <c r="C776" s="0"/>
      <c r="D776" s="0"/>
      <c r="E776" s="0"/>
      <c r="F776" s="0"/>
      <c r="G776" s="0"/>
      <c r="H776" s="0"/>
      <c r="I776" s="0"/>
      <c r="J776" s="0"/>
      <c r="K776" s="0"/>
      <c r="L776" s="0"/>
      <c r="M776" s="143"/>
      <c r="N776" s="77"/>
      <c r="O776" s="0"/>
      <c r="P776" s="77"/>
    </row>
    <row r="777" customFormat="false" ht="13.2" hidden="false" customHeight="false" outlineLevel="0" collapsed="false">
      <c r="A777" s="0"/>
      <c r="B777" s="5" t="s">
        <v>425</v>
      </c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4"/>
      <c r="O777" s="5"/>
      <c r="P777" s="54"/>
    </row>
    <row r="778" customFormat="false" ht="13.8" hidden="false" customHeight="false" outlineLevel="0" collapsed="false">
      <c r="A778" s="0"/>
      <c r="B778" s="0"/>
      <c r="C778" s="0"/>
      <c r="D778" s="0"/>
      <c r="E778" s="0"/>
      <c r="F778" s="0"/>
      <c r="G778" s="0"/>
      <c r="H778" s="0"/>
      <c r="I778" s="0"/>
      <c r="J778" s="11"/>
      <c r="K778" s="12"/>
      <c r="L778" s="0"/>
      <c r="M778" s="0"/>
      <c r="N778" s="0"/>
      <c r="O778" s="0"/>
      <c r="P778" s="0"/>
    </row>
    <row r="779" customFormat="false" ht="13.8" hidden="false" customHeight="false" outlineLevel="0" collapsed="false">
      <c r="A779" s="0"/>
      <c r="B779" s="0"/>
      <c r="C779" s="0"/>
      <c r="D779" s="0"/>
      <c r="E779" s="0"/>
      <c r="F779" s="0"/>
      <c r="G779" s="0"/>
      <c r="H779" s="0"/>
      <c r="I779" s="0"/>
      <c r="J779" s="11"/>
      <c r="K779" s="12"/>
      <c r="L779" s="0"/>
      <c r="M779" s="0"/>
      <c r="N779" s="0"/>
      <c r="O779" s="0"/>
      <c r="P779" s="0"/>
    </row>
    <row r="780" customFormat="false" ht="13.2" hidden="false" customHeight="false" outlineLevel="0" collapsed="false">
      <c r="A780" s="0"/>
      <c r="B780" s="0"/>
      <c r="C780" s="0"/>
      <c r="D780" s="0"/>
      <c r="E780" s="0"/>
      <c r="F780" s="32" t="s">
        <v>426</v>
      </c>
      <c r="G780" s="32"/>
      <c r="H780" s="32"/>
      <c r="I780" s="32"/>
      <c r="J780" s="32"/>
      <c r="K780" s="32"/>
      <c r="L780" s="32"/>
      <c r="M780" s="32"/>
      <c r="N780" s="0"/>
      <c r="O780" s="0"/>
      <c r="P780" s="0"/>
    </row>
    <row r="781" customFormat="false" ht="13.2" hidden="false" customHeight="false" outlineLevel="0" collapsed="false">
      <c r="A781" s="0"/>
      <c r="B781" s="9"/>
      <c r="C781" s="9"/>
      <c r="D781" s="9"/>
      <c r="E781" s="9"/>
      <c r="F781" s="144" t="s">
        <v>427</v>
      </c>
      <c r="G781" s="144" t="s">
        <v>428</v>
      </c>
      <c r="H781" s="144"/>
      <c r="I781" s="144"/>
      <c r="J781" s="12"/>
      <c r="K781" s="12"/>
      <c r="L781" s="12"/>
      <c r="M781" s="12"/>
      <c r="N781" s="0"/>
      <c r="O781" s="0"/>
      <c r="P781" s="0"/>
    </row>
    <row r="782" customFormat="false" ht="13.2" hidden="false" customHeight="false" outlineLevel="0" collapsed="false">
      <c r="A782" s="9"/>
      <c r="B782" s="5"/>
      <c r="C782" s="5"/>
      <c r="D782" s="0"/>
      <c r="E782" s="0"/>
      <c r="F782" s="0"/>
      <c r="G782" s="0"/>
      <c r="H782" s="0"/>
      <c r="I782" s="0"/>
      <c r="J782" s="0"/>
      <c r="K782" s="0"/>
      <c r="L782" s="0"/>
      <c r="M782" s="0"/>
      <c r="N782" s="0"/>
      <c r="O782" s="0"/>
      <c r="P782" s="0"/>
    </row>
    <row r="783" customFormat="false" ht="13.2" hidden="false" customHeight="false" outlineLevel="0" collapsed="false">
      <c r="A783" s="5" t="s">
        <v>429</v>
      </c>
      <c r="B783" s="5"/>
      <c r="C783" s="5"/>
      <c r="D783" s="0"/>
      <c r="E783" s="0"/>
      <c r="F783" s="0"/>
      <c r="G783" s="0"/>
      <c r="H783" s="0"/>
      <c r="I783" s="0"/>
      <c r="J783" s="77"/>
      <c r="K783" s="0"/>
      <c r="L783" s="0"/>
      <c r="M783" s="0"/>
      <c r="N783" s="0"/>
      <c r="O783" s="0"/>
      <c r="P783" s="0"/>
    </row>
    <row r="784" customFormat="false" ht="13.2" hidden="false" customHeight="false" outlineLevel="0" collapsed="false">
      <c r="A784" s="5" t="s">
        <v>430</v>
      </c>
      <c r="B784" s="5"/>
      <c r="C784" s="5"/>
      <c r="D784" s="0"/>
      <c r="E784" s="0"/>
      <c r="F784" s="0"/>
      <c r="G784" s="0"/>
      <c r="H784" s="0"/>
      <c r="I784" s="0"/>
      <c r="J784" s="77"/>
      <c r="K784" s="12"/>
      <c r="L784" s="0"/>
      <c r="M784" s="0"/>
      <c r="N784" s="0"/>
      <c r="O784" s="0"/>
      <c r="P784" s="0"/>
    </row>
    <row r="785" customFormat="false" ht="13.2" hidden="false" customHeight="false" outlineLevel="0" collapsed="false">
      <c r="A785" s="5" t="s">
        <v>431</v>
      </c>
      <c r="B785" s="0"/>
      <c r="C785" s="0"/>
      <c r="D785" s="0"/>
      <c r="E785" s="0"/>
      <c r="F785" s="0"/>
      <c r="G785" s="0"/>
      <c r="H785" s="0"/>
      <c r="I785" s="0" t="s">
        <v>432</v>
      </c>
      <c r="J785" s="0"/>
      <c r="K785" s="0"/>
      <c r="L785" s="0"/>
      <c r="M785" s="0"/>
      <c r="N785" s="0"/>
      <c r="O785" s="145" t="s">
        <v>433</v>
      </c>
      <c r="P785" s="0"/>
    </row>
    <row r="786" customFormat="false" ht="13.2" hidden="false" customHeight="false" outlineLevel="0" collapsed="false">
      <c r="A786" s="0"/>
      <c r="B786" s="0"/>
      <c r="C786" s="0"/>
      <c r="D786" s="0"/>
      <c r="E786" s="0"/>
      <c r="F786" s="0"/>
      <c r="G786" s="0"/>
      <c r="H786" s="0"/>
      <c r="I786" s="5"/>
      <c r="J786" s="0"/>
      <c r="K786" s="0"/>
      <c r="L786" s="0"/>
      <c r="M786" s="0"/>
      <c r="N786" s="0"/>
      <c r="O786" s="0"/>
      <c r="P786" s="0"/>
    </row>
    <row r="787" customFormat="false" ht="13.2" hidden="false" customHeight="false" outlineLevel="0" collapsed="false">
      <c r="A787" s="0"/>
      <c r="B787" s="0"/>
      <c r="C787" s="0"/>
      <c r="D787" s="0"/>
      <c r="E787" s="0"/>
      <c r="F787" s="0"/>
      <c r="G787" s="0"/>
      <c r="H787" s="0"/>
      <c r="I787" s="12" t="s">
        <v>434</v>
      </c>
      <c r="J787" s="0"/>
      <c r="K787" s="0"/>
      <c r="L787" s="0"/>
      <c r="M787" s="0"/>
      <c r="N787" s="0"/>
      <c r="O787" s="13" t="s">
        <v>435</v>
      </c>
      <c r="P787" s="0"/>
    </row>
  </sheetData>
  <mergeCells count="6">
    <mergeCell ref="A1:R1"/>
    <mergeCell ref="A4:Q4"/>
    <mergeCell ref="A5:Q6"/>
    <mergeCell ref="B55:F55"/>
    <mergeCell ref="A159:F159"/>
    <mergeCell ref="F780:M780"/>
  </mergeCells>
  <printOptions headings="false" gridLines="false" gridLinesSet="true" horizontalCentered="false" verticalCentered="false"/>
  <pageMargins left="0.157638888888889" right="0.157638888888889" top="0.708333333333333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5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F54" activeCellId="0" sqref="F54"/>
    </sheetView>
  </sheetViews>
  <sheetFormatPr defaultRowHeight="13.2" zeroHeight="false" outlineLevelRow="0" outlineLevelCol="0"/>
  <cols>
    <col collapsed="false" customWidth="true" hidden="false" outlineLevel="0" max="1" min="1" style="0" width="12.54"/>
    <col collapsed="false" customWidth="true" hidden="false" outlineLevel="0" max="2" min="2" style="0" width="21.53"/>
    <col collapsed="false" customWidth="true" hidden="false" outlineLevel="0" max="3" min="3" style="0" width="15.86"/>
    <col collapsed="false" customWidth="true" hidden="false" outlineLevel="0" max="4" min="4" style="0" width="13.64"/>
    <col collapsed="false" customWidth="true" hidden="false" outlineLevel="0" max="5" min="5" style="0" width="12.98"/>
    <col collapsed="false" customWidth="true" hidden="false" outlineLevel="0" max="6" min="6" style="0" width="22.96"/>
    <col collapsed="false" customWidth="true" hidden="false" outlineLevel="0" max="7" min="7" style="0" width="33.84"/>
    <col collapsed="false" customWidth="true" hidden="false" outlineLevel="0" max="1025" min="8" style="0" width="9.05"/>
  </cols>
  <sheetData>
    <row r="1" customFormat="false" ht="13.2" hidden="false" customHeight="false" outlineLevel="0" collapsed="false">
      <c r="A1" s="146" t="s">
        <v>436</v>
      </c>
      <c r="B1" s="146"/>
      <c r="C1" s="146"/>
      <c r="D1" s="146"/>
      <c r="E1" s="146"/>
      <c r="F1" s="146"/>
      <c r="G1" s="146"/>
    </row>
    <row r="2" customFormat="false" ht="13.2" hidden="false" customHeight="false" outlineLevel="0" collapsed="false">
      <c r="A2" s="146" t="s">
        <v>437</v>
      </c>
      <c r="B2" s="146"/>
      <c r="C2" s="146"/>
      <c r="D2" s="146"/>
      <c r="E2" s="146"/>
      <c r="F2" s="146"/>
      <c r="G2" s="146"/>
    </row>
    <row r="3" customFormat="false" ht="13.2" hidden="false" customHeight="false" outlineLevel="0" collapsed="false">
      <c r="A3" s="146"/>
      <c r="B3" s="146"/>
      <c r="C3" s="146"/>
      <c r="D3" s="146"/>
      <c r="E3" s="146"/>
      <c r="F3" s="146"/>
      <c r="G3" s="146"/>
    </row>
    <row r="4" customFormat="false" ht="13.2" hidden="false" customHeight="false" outlineLevel="0" collapsed="false">
      <c r="A4" s="146" t="s">
        <v>438</v>
      </c>
      <c r="B4" s="146"/>
      <c r="C4" s="146"/>
      <c r="D4" s="146"/>
      <c r="E4" s="146"/>
      <c r="F4" s="146"/>
      <c r="G4" s="146"/>
    </row>
    <row r="5" customFormat="false" ht="13.2" hidden="false" customHeight="false" outlineLevel="0" collapsed="false">
      <c r="A5" s="146" t="s">
        <v>439</v>
      </c>
      <c r="B5" s="146"/>
      <c r="C5" s="146"/>
      <c r="D5" s="146"/>
      <c r="E5" s="146"/>
      <c r="F5" s="146"/>
      <c r="G5" s="146"/>
    </row>
    <row r="6" customFormat="false" ht="13.2" hidden="false" customHeight="false" outlineLevel="0" collapsed="false">
      <c r="A6" s="146"/>
      <c r="B6" s="146"/>
      <c r="C6" s="146"/>
      <c r="D6" s="146"/>
      <c r="E6" s="146"/>
      <c r="F6" s="146"/>
      <c r="G6" s="146"/>
    </row>
    <row r="7" customFormat="false" ht="13.2" hidden="false" customHeight="false" outlineLevel="0" collapsed="false">
      <c r="A7" s="147" t="s">
        <v>429</v>
      </c>
      <c r="B7" s="148"/>
      <c r="C7" s="148"/>
      <c r="D7" s="148"/>
      <c r="E7" s="148"/>
      <c r="F7" s="148"/>
      <c r="G7" s="148"/>
    </row>
    <row r="8" customFormat="false" ht="13.2" hidden="false" customHeight="false" outlineLevel="0" collapsed="false">
      <c r="A8" s="147" t="s">
        <v>430</v>
      </c>
      <c r="B8" s="148"/>
      <c r="C8" s="148"/>
      <c r="D8" s="148"/>
      <c r="E8" s="148"/>
      <c r="F8" s="148"/>
      <c r="G8" s="148"/>
    </row>
    <row r="9" customFormat="false" ht="13.2" hidden="false" customHeight="false" outlineLevel="0" collapsed="false">
      <c r="A9" s="147" t="s">
        <v>431</v>
      </c>
      <c r="B9" s="148"/>
      <c r="C9" s="148"/>
      <c r="D9" s="148"/>
      <c r="E9" s="148"/>
      <c r="F9" s="148"/>
      <c r="G9" s="148"/>
    </row>
    <row r="10" customFormat="false" ht="13.2" hidden="false" customHeight="false" outlineLevel="0" collapsed="false">
      <c r="A10" s="147"/>
      <c r="B10" s="148"/>
      <c r="C10" s="148"/>
      <c r="D10" s="148"/>
      <c r="E10" s="148"/>
      <c r="F10" s="148"/>
      <c r="G10" s="148"/>
    </row>
    <row r="11" customFormat="false" ht="13.2" hidden="false" customHeight="false" outlineLevel="0" collapsed="false">
      <c r="A11" s="147"/>
      <c r="B11" s="148"/>
      <c r="C11" s="148"/>
      <c r="D11" s="148"/>
      <c r="E11" s="148"/>
      <c r="F11" s="148"/>
      <c r="G11" s="148"/>
    </row>
    <row r="12" customFormat="false" ht="17.4" hidden="false" customHeight="false" outlineLevel="0" collapsed="false">
      <c r="A12" s="149" t="s">
        <v>440</v>
      </c>
      <c r="B12" s="149"/>
      <c r="C12" s="149"/>
      <c r="D12" s="149"/>
      <c r="E12" s="149"/>
      <c r="F12" s="149"/>
      <c r="G12" s="149"/>
    </row>
    <row r="13" customFormat="false" ht="17.4" hidden="false" customHeight="false" outlineLevel="0" collapsed="false">
      <c r="A13" s="150" t="s">
        <v>441</v>
      </c>
      <c r="B13" s="150"/>
      <c r="C13" s="150"/>
      <c r="D13" s="150"/>
      <c r="E13" s="150"/>
      <c r="F13" s="150"/>
      <c r="G13" s="150"/>
    </row>
    <row r="14" customFormat="false" ht="17.4" hidden="false" customHeight="false" outlineLevel="0" collapsed="false">
      <c r="A14" s="151"/>
      <c r="B14" s="151"/>
      <c r="C14" s="151"/>
      <c r="D14" s="151"/>
      <c r="E14" s="151"/>
      <c r="F14" s="151"/>
      <c r="G14" s="151"/>
    </row>
    <row r="15" customFormat="false" ht="13.2" hidden="false" customHeight="false" outlineLevel="0" collapsed="false">
      <c r="A15" s="152"/>
      <c r="B15" s="152"/>
      <c r="C15" s="153"/>
      <c r="D15" s="153"/>
      <c r="E15" s="154"/>
      <c r="F15" s="153"/>
      <c r="G15" s="153"/>
    </row>
    <row r="16" customFormat="false" ht="26.4" hidden="false" customHeight="false" outlineLevel="0" collapsed="false">
      <c r="A16" s="155" t="s">
        <v>442</v>
      </c>
      <c r="B16" s="155" t="s">
        <v>443</v>
      </c>
      <c r="C16" s="155" t="s">
        <v>444</v>
      </c>
      <c r="D16" s="155" t="s">
        <v>445</v>
      </c>
      <c r="E16" s="155" t="s">
        <v>446</v>
      </c>
      <c r="F16" s="155" t="s">
        <v>447</v>
      </c>
      <c r="G16" s="156" t="s">
        <v>448</v>
      </c>
    </row>
    <row r="17" customFormat="false" ht="39.6" hidden="false" customHeight="false" outlineLevel="0" collapsed="false">
      <c r="A17" s="157" t="s">
        <v>449</v>
      </c>
      <c r="B17" s="158" t="s">
        <v>450</v>
      </c>
      <c r="C17" s="159" t="n">
        <v>25000</v>
      </c>
      <c r="D17" s="159" t="n">
        <v>100000</v>
      </c>
      <c r="E17" s="159" t="n">
        <v>100000</v>
      </c>
      <c r="F17" s="160" t="s">
        <v>451</v>
      </c>
      <c r="G17" s="160" t="s">
        <v>452</v>
      </c>
    </row>
    <row r="18" customFormat="false" ht="39.6" hidden="false" customHeight="false" outlineLevel="0" collapsed="false">
      <c r="A18" s="157" t="s">
        <v>453</v>
      </c>
      <c r="B18" s="157" t="s">
        <v>454</v>
      </c>
      <c r="C18" s="159" t="n">
        <v>1514000</v>
      </c>
      <c r="D18" s="159" t="n">
        <v>1800000</v>
      </c>
      <c r="E18" s="159" t="n">
        <v>2300000</v>
      </c>
      <c r="F18" s="160" t="s">
        <v>451</v>
      </c>
      <c r="G18" s="160" t="s">
        <v>452</v>
      </c>
    </row>
    <row r="19" customFormat="false" ht="52.8" hidden="false" customHeight="false" outlineLevel="0" collapsed="false">
      <c r="A19" s="161" t="s">
        <v>455</v>
      </c>
      <c r="B19" s="158" t="s">
        <v>456</v>
      </c>
      <c r="C19" s="162" t="n">
        <v>162000</v>
      </c>
      <c r="D19" s="162" t="n">
        <v>0</v>
      </c>
      <c r="E19" s="162" t="n">
        <v>0</v>
      </c>
      <c r="F19" s="163" t="s">
        <v>457</v>
      </c>
      <c r="G19" s="163" t="s">
        <v>458</v>
      </c>
    </row>
    <row r="20" customFormat="false" ht="52.8" hidden="false" customHeight="false" outlineLevel="0" collapsed="false">
      <c r="A20" s="161" t="s">
        <v>459</v>
      </c>
      <c r="B20" s="158" t="s">
        <v>460</v>
      </c>
      <c r="C20" s="162" t="n">
        <v>510500</v>
      </c>
      <c r="D20" s="162" t="n">
        <v>0</v>
      </c>
      <c r="E20" s="162" t="n">
        <v>0</v>
      </c>
      <c r="F20" s="164" t="s">
        <v>461</v>
      </c>
      <c r="G20" s="165" t="s">
        <v>462</v>
      </c>
    </row>
    <row r="21" customFormat="false" ht="52.8" hidden="false" customHeight="false" outlineLevel="0" collapsed="false">
      <c r="A21" s="161" t="s">
        <v>463</v>
      </c>
      <c r="B21" s="158" t="s">
        <v>464</v>
      </c>
      <c r="C21" s="162" t="n">
        <v>24500</v>
      </c>
      <c r="D21" s="162" t="n">
        <v>178000</v>
      </c>
      <c r="E21" s="162" t="n">
        <v>170122</v>
      </c>
      <c r="F21" s="164" t="s">
        <v>461</v>
      </c>
      <c r="G21" s="165" t="s">
        <v>462</v>
      </c>
    </row>
    <row r="22" customFormat="false" ht="26.4" hidden="false" customHeight="false" outlineLevel="0" collapsed="false">
      <c r="A22" s="161" t="s">
        <v>465</v>
      </c>
      <c r="B22" s="158" t="s">
        <v>288</v>
      </c>
      <c r="C22" s="162" t="n">
        <v>120000</v>
      </c>
      <c r="D22" s="162" t="n">
        <v>0</v>
      </c>
      <c r="E22" s="162" t="n">
        <v>0</v>
      </c>
      <c r="F22" s="163" t="s">
        <v>466</v>
      </c>
      <c r="G22" s="165" t="s">
        <v>467</v>
      </c>
    </row>
    <row r="23" customFormat="false" ht="55.5" hidden="false" customHeight="true" outlineLevel="0" collapsed="false">
      <c r="A23" s="161" t="s">
        <v>468</v>
      </c>
      <c r="B23" s="158" t="s">
        <v>469</v>
      </c>
      <c r="C23" s="162" t="n">
        <v>109500</v>
      </c>
      <c r="D23" s="162" t="n">
        <v>20000</v>
      </c>
      <c r="E23" s="162" t="n">
        <v>20000</v>
      </c>
      <c r="F23" s="163" t="s">
        <v>466</v>
      </c>
      <c r="G23" s="165" t="s">
        <v>467</v>
      </c>
    </row>
    <row r="24" s="12" customFormat="true" ht="39.6" hidden="false" customHeight="false" outlineLevel="0" collapsed="false">
      <c r="A24" s="161" t="s">
        <v>470</v>
      </c>
      <c r="B24" s="166" t="s">
        <v>471</v>
      </c>
      <c r="C24" s="162" t="n">
        <v>65000</v>
      </c>
      <c r="D24" s="162" t="n">
        <v>0</v>
      </c>
      <c r="E24" s="162" t="n">
        <v>0</v>
      </c>
      <c r="F24" s="160" t="s">
        <v>451</v>
      </c>
      <c r="G24" s="160" t="s">
        <v>452</v>
      </c>
    </row>
    <row r="25" customFormat="false" ht="52.8" hidden="false" customHeight="false" outlineLevel="0" collapsed="false">
      <c r="A25" s="161" t="s">
        <v>472</v>
      </c>
      <c r="B25" s="158" t="s">
        <v>473</v>
      </c>
      <c r="C25" s="162" t="n">
        <v>770000</v>
      </c>
      <c r="D25" s="162" t="n">
        <v>20000</v>
      </c>
      <c r="E25" s="162" t="n">
        <v>0</v>
      </c>
      <c r="F25" s="167" t="s">
        <v>474</v>
      </c>
      <c r="G25" s="167" t="s">
        <v>475</v>
      </c>
    </row>
    <row r="26" customFormat="false" ht="52.8" hidden="false" customHeight="false" outlineLevel="0" collapsed="false">
      <c r="A26" s="161" t="s">
        <v>476</v>
      </c>
      <c r="B26" s="158" t="s">
        <v>477</v>
      </c>
      <c r="C26" s="162" t="n">
        <v>0</v>
      </c>
      <c r="D26" s="162" t="n">
        <v>0</v>
      </c>
      <c r="E26" s="162" t="n">
        <v>0</v>
      </c>
      <c r="F26" s="160" t="s">
        <v>478</v>
      </c>
      <c r="G26" s="168" t="s">
        <v>479</v>
      </c>
    </row>
    <row r="27" s="5" customFormat="true" ht="39.6" hidden="false" customHeight="false" outlineLevel="0" collapsed="false">
      <c r="A27" s="161" t="s">
        <v>480</v>
      </c>
      <c r="B27" s="166" t="s">
        <v>481</v>
      </c>
      <c r="C27" s="162" t="n">
        <v>166325</v>
      </c>
      <c r="D27" s="162" t="n">
        <v>156900</v>
      </c>
      <c r="E27" s="162" t="n">
        <v>2500</v>
      </c>
      <c r="F27" s="163" t="s">
        <v>482</v>
      </c>
      <c r="G27" s="165" t="s">
        <v>483</v>
      </c>
    </row>
    <row r="28" customFormat="false" ht="13.8" hidden="false" customHeight="false" outlineLevel="0" collapsed="false">
      <c r="A28" s="169" t="s">
        <v>484</v>
      </c>
      <c r="B28" s="169"/>
      <c r="C28" s="170" t="n">
        <f aca="false">SUM(C17:C27)</f>
        <v>3466825</v>
      </c>
      <c r="D28" s="170" t="n">
        <f aca="false">SUM(D17:D27)</f>
        <v>2274900</v>
      </c>
      <c r="E28" s="170" t="n">
        <f aca="false">SUM(E17:E27)</f>
        <v>2592622</v>
      </c>
      <c r="F28" s="171"/>
      <c r="G28" s="172"/>
    </row>
    <row r="29" customFormat="false" ht="13.2" hidden="false" customHeight="false" outlineLevel="0" collapsed="false">
      <c r="A29" s="153"/>
      <c r="B29" s="153"/>
      <c r="C29" s="153"/>
      <c r="D29" s="153"/>
      <c r="E29" s="153"/>
      <c r="F29" s="173"/>
      <c r="G29" s="148"/>
    </row>
    <row r="30" customFormat="false" ht="13.8" hidden="false" customHeight="false" outlineLevel="0" collapsed="false">
      <c r="A30" s="174" t="s">
        <v>485</v>
      </c>
      <c r="B30" s="175"/>
      <c r="C30" s="175"/>
      <c r="D30" s="175"/>
      <c r="E30" s="175"/>
      <c r="F30" s="175"/>
      <c r="G30" s="175"/>
    </row>
    <row r="31" customFormat="false" ht="13.2" hidden="false" customHeight="false" outlineLevel="0" collapsed="false">
      <c r="A31" s="176" t="s">
        <v>486</v>
      </c>
      <c r="B31" s="176"/>
      <c r="C31" s="177" t="n">
        <v>342500</v>
      </c>
      <c r="D31" s="177" t="n">
        <v>174900</v>
      </c>
      <c r="E31" s="177" t="n">
        <v>163000</v>
      </c>
      <c r="F31" s="176"/>
      <c r="G31" s="176"/>
    </row>
    <row r="32" customFormat="false" ht="13.2" hidden="false" customHeight="false" outlineLevel="0" collapsed="false">
      <c r="A32" s="176" t="s">
        <v>487</v>
      </c>
      <c r="B32" s="176"/>
      <c r="C32" s="177" t="n">
        <v>3124325</v>
      </c>
      <c r="D32" s="177" t="n">
        <v>2100000</v>
      </c>
      <c r="E32" s="177" t="n">
        <v>2429622</v>
      </c>
      <c r="F32" s="176"/>
      <c r="G32" s="176"/>
    </row>
    <row r="33" customFormat="false" ht="13.2" hidden="false" customHeight="false" outlineLevel="0" collapsed="false">
      <c r="A33" s="175"/>
      <c r="B33" s="175"/>
      <c r="C33" s="178"/>
      <c r="D33" s="178"/>
      <c r="E33" s="178"/>
      <c r="F33" s="175"/>
      <c r="G33" s="175"/>
    </row>
    <row r="34" customFormat="false" ht="13.8" hidden="false" customHeight="false" outlineLevel="0" collapsed="false">
      <c r="A34" s="179" t="s">
        <v>488</v>
      </c>
      <c r="B34" s="179"/>
      <c r="C34" s="180" t="n">
        <f aca="false">C31+C32</f>
        <v>3466825</v>
      </c>
      <c r="D34" s="180" t="n">
        <f aca="false">D31+D32</f>
        <v>2274900</v>
      </c>
      <c r="E34" s="180" t="n">
        <f aca="false">E31+E32</f>
        <v>2592622</v>
      </c>
      <c r="F34" s="179"/>
      <c r="G34" s="179"/>
    </row>
    <row r="35" customFormat="false" ht="13.2" hidden="false" customHeight="false" outlineLevel="0" collapsed="false">
      <c r="A35" s="152"/>
      <c r="B35" s="153"/>
      <c r="C35" s="153"/>
      <c r="D35" s="153"/>
      <c r="E35" s="153"/>
      <c r="F35" s="153"/>
      <c r="G35" s="153"/>
    </row>
    <row r="36" customFormat="false" ht="13.2" hidden="false" customHeight="false" outlineLevel="0" collapsed="false">
      <c r="A36" s="181"/>
      <c r="B36" s="181" t="s">
        <v>489</v>
      </c>
      <c r="C36" s="175"/>
      <c r="D36" s="175"/>
      <c r="E36" s="175"/>
      <c r="F36" s="175"/>
      <c r="G36" s="175"/>
    </row>
    <row r="40" customFormat="false" ht="13.2" hidden="false" customHeight="false" outlineLevel="0" collapsed="false">
      <c r="A40" s="182"/>
      <c r="B40" s="182" t="s">
        <v>490</v>
      </c>
    </row>
    <row r="43" customFormat="false" ht="13.2" hidden="false" customHeight="false" outlineLevel="0" collapsed="false">
      <c r="F43" s="183" t="s">
        <v>491</v>
      </c>
    </row>
    <row r="45" customFormat="false" ht="13.2" hidden="false" customHeight="false" outlineLevel="0" collapsed="false">
      <c r="F45" s="184" t="s">
        <v>435</v>
      </c>
    </row>
  </sheetData>
  <mergeCells count="1">
    <mergeCell ref="A13:G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2005-04-11T06:56:22Z</dcterms:created>
  <dc:creator>Nada</dc:creator>
  <dc:description/>
  <dc:language>hr-HR</dc:language>
  <cp:lastModifiedBy>Helena</cp:lastModifiedBy>
  <cp:lastPrinted>2019-12-30T12:56:17Z</cp:lastPrinted>
  <dcterms:modified xsi:type="dcterms:W3CDTF">2019-12-30T12:56:20Z</dcterms:modified>
  <cp:revision>0</cp:revision>
  <dc:subject/>
  <dc:title/>
</cp:coreProperties>
</file>