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Korisnik\Desktop\OPĆINA\FINANCIJSKI IZVJEŠTAJI\2022\"/>
    </mc:Choice>
  </mc:AlternateContent>
  <xr:revisionPtr revIDLastSave="0" documentId="13_ncr:1_{0F0137E7-74C6-443E-89B3-5B74A6AD1CD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92" i="4" l="1"/>
  <c r="I273" i="9" s="1"/>
  <c r="E725" i="4"/>
  <c r="E722" i="4"/>
  <c r="F722" i="4" s="1"/>
  <c r="E718" i="4"/>
  <c r="F718" i="4" s="1"/>
  <c r="E651" i="4"/>
  <c r="E650" i="4"/>
  <c r="E649" i="4"/>
  <c r="E294" i="4"/>
  <c r="E211" i="4"/>
  <c r="E193" i="4"/>
  <c r="E191" i="4"/>
  <c r="E189" i="4"/>
  <c r="E185" i="4"/>
  <c r="E184" i="4"/>
  <c r="F184" i="4" s="1"/>
  <c r="E183" i="4"/>
  <c r="H42" i="9" s="1"/>
  <c r="E181" i="4"/>
  <c r="E179" i="4"/>
  <c r="E178" i="4"/>
  <c r="F178" i="4" s="1"/>
  <c r="E174" i="4"/>
  <c r="E173" i="4"/>
  <c r="E172" i="4"/>
  <c r="E170" i="4"/>
  <c r="E168" i="4"/>
  <c r="E167" i="4"/>
  <c r="E166" i="4"/>
  <c r="E161" i="4"/>
  <c r="E154" i="4"/>
  <c r="E127" i="4"/>
  <c r="E97" i="4"/>
  <c r="E13" i="4"/>
  <c r="E214" i="4"/>
  <c r="M224" i="9" s="1"/>
  <c r="F224" i="9" s="1"/>
  <c r="E213" i="4"/>
  <c r="E171" i="4"/>
  <c r="E129" i="4"/>
  <c r="D103" i="8"/>
  <c r="D101" i="8" s="1"/>
  <c r="D29" i="8"/>
  <c r="D28" i="8"/>
  <c r="D27" i="8"/>
  <c r="D11" i="8"/>
  <c r="D10" i="8"/>
  <c r="D9" i="8"/>
  <c r="D5" i="8"/>
  <c r="L1429" i="9"/>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H273" i="9"/>
  <c r="F273" i="9"/>
  <c r="E272" i="9"/>
  <c r="M271" i="9"/>
  <c r="L271" i="9"/>
  <c r="F271" i="9"/>
  <c r="B271" i="9" s="1"/>
  <c r="E271" i="9"/>
  <c r="M270" i="9"/>
  <c r="L270" i="9"/>
  <c r="F270" i="9" s="1"/>
  <c r="B270" i="9" s="1"/>
  <c r="E270" i="9"/>
  <c r="M269" i="9"/>
  <c r="L269" i="9"/>
  <c r="F269" i="9" s="1"/>
  <c r="B269" i="9" s="1"/>
  <c r="E269" i="9"/>
  <c r="M268" i="9"/>
  <c r="L268" i="9"/>
  <c r="F268" i="9" s="1"/>
  <c r="E268" i="9"/>
  <c r="M267" i="9"/>
  <c r="L267" i="9"/>
  <c r="F267" i="9"/>
  <c r="B267" i="9" s="1"/>
  <c r="E267" i="9"/>
  <c r="M266" i="9"/>
  <c r="L266" i="9"/>
  <c r="F266" i="9" s="1"/>
  <c r="B266" i="9" s="1"/>
  <c r="E266" i="9"/>
  <c r="M265" i="9"/>
  <c r="L265" i="9"/>
  <c r="E265" i="9"/>
  <c r="M264" i="9"/>
  <c r="L264" i="9"/>
  <c r="F264" i="9" s="1"/>
  <c r="E264" i="9"/>
  <c r="B264" i="9" s="1"/>
  <c r="M263" i="9"/>
  <c r="L263" i="9"/>
  <c r="F263" i="9"/>
  <c r="B263" i="9" s="1"/>
  <c r="E263" i="9"/>
  <c r="M262" i="9"/>
  <c r="L262" i="9"/>
  <c r="F262" i="9" s="1"/>
  <c r="B262" i="9" s="1"/>
  <c r="E262" i="9"/>
  <c r="M261" i="9"/>
  <c r="F261" i="9" s="1"/>
  <c r="B261" i="9" s="1"/>
  <c r="L261" i="9"/>
  <c r="E261" i="9"/>
  <c r="M260" i="9"/>
  <c r="L260" i="9"/>
  <c r="F260" i="9" s="1"/>
  <c r="E260" i="9"/>
  <c r="M259" i="9"/>
  <c r="L259" i="9"/>
  <c r="F259" i="9"/>
  <c r="B259" i="9" s="1"/>
  <c r="E259" i="9"/>
  <c r="M258" i="9"/>
  <c r="L258" i="9"/>
  <c r="F258" i="9" s="1"/>
  <c r="B258" i="9" s="1"/>
  <c r="E258" i="9"/>
  <c r="M257" i="9"/>
  <c r="F257" i="9" s="1"/>
  <c r="L257" i="9"/>
  <c r="E257" i="9"/>
  <c r="B257" i="9"/>
  <c r="M256" i="9"/>
  <c r="L256" i="9"/>
  <c r="F256" i="9" s="1"/>
  <c r="E256" i="9"/>
  <c r="B256" i="9" s="1"/>
  <c r="M255" i="9"/>
  <c r="L255" i="9"/>
  <c r="F255" i="9"/>
  <c r="B255" i="9" s="1"/>
  <c r="E255" i="9"/>
  <c r="M254" i="9"/>
  <c r="L254" i="9"/>
  <c r="F254" i="9" s="1"/>
  <c r="B254" i="9" s="1"/>
  <c r="E254" i="9"/>
  <c r="M253" i="9"/>
  <c r="F253" i="9" s="1"/>
  <c r="B253" i="9" s="1"/>
  <c r="L253" i="9"/>
  <c r="E253" i="9"/>
  <c r="M252" i="9"/>
  <c r="L252" i="9"/>
  <c r="F252" i="9" s="1"/>
  <c r="E252" i="9"/>
  <c r="M251" i="9"/>
  <c r="L251" i="9"/>
  <c r="F251" i="9"/>
  <c r="B251" i="9" s="1"/>
  <c r="E251" i="9"/>
  <c r="M250" i="9"/>
  <c r="L250" i="9"/>
  <c r="F250" i="9" s="1"/>
  <c r="B250" i="9" s="1"/>
  <c r="E250" i="9"/>
  <c r="M249" i="9"/>
  <c r="L249" i="9"/>
  <c r="E249" i="9"/>
  <c r="M248" i="9"/>
  <c r="L248" i="9"/>
  <c r="F248" i="9" s="1"/>
  <c r="E248" i="9"/>
  <c r="B248" i="9" s="1"/>
  <c r="M247" i="9"/>
  <c r="L247" i="9"/>
  <c r="F247" i="9"/>
  <c r="B247" i="9" s="1"/>
  <c r="E247" i="9"/>
  <c r="M246" i="9"/>
  <c r="L246" i="9"/>
  <c r="F246" i="9" s="1"/>
  <c r="B246" i="9" s="1"/>
  <c r="E246" i="9"/>
  <c r="M245" i="9"/>
  <c r="L245" i="9"/>
  <c r="F245" i="9" s="1"/>
  <c r="B245" i="9" s="1"/>
  <c r="E245" i="9"/>
  <c r="M244" i="9"/>
  <c r="L244" i="9"/>
  <c r="F244" i="9" s="1"/>
  <c r="E244" i="9"/>
  <c r="M243" i="9"/>
  <c r="L243" i="9"/>
  <c r="F243" i="9"/>
  <c r="E243" i="9"/>
  <c r="M242" i="9"/>
  <c r="L242" i="9"/>
  <c r="F242" i="9" s="1"/>
  <c r="B242" i="9" s="1"/>
  <c r="E242" i="9"/>
  <c r="M241" i="9"/>
  <c r="L241" i="9"/>
  <c r="E241" i="9"/>
  <c r="M240" i="9"/>
  <c r="L240" i="9"/>
  <c r="F240" i="9"/>
  <c r="E240" i="9"/>
  <c r="B240" i="9" s="1"/>
  <c r="M239" i="9"/>
  <c r="L239" i="9"/>
  <c r="F239" i="9"/>
  <c r="E239" i="9"/>
  <c r="B239" i="9" s="1"/>
  <c r="M238" i="9"/>
  <c r="L238" i="9"/>
  <c r="F238" i="9" s="1"/>
  <c r="B238" i="9" s="1"/>
  <c r="E238" i="9"/>
  <c r="M237" i="9"/>
  <c r="L237" i="9"/>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M230" i="9"/>
  <c r="L230" i="9"/>
  <c r="F230" i="9" s="1"/>
  <c r="B230" i="9" s="1"/>
  <c r="E230" i="9"/>
  <c r="M229" i="9"/>
  <c r="L229" i="9"/>
  <c r="F229" i="9" s="1"/>
  <c r="B229" i="9" s="1"/>
  <c r="E229" i="9"/>
  <c r="M228" i="9"/>
  <c r="L228" i="9"/>
  <c r="F228" i="9"/>
  <c r="E228" i="9"/>
  <c r="B228" i="9" s="1"/>
  <c r="M227" i="9"/>
  <c r="L227" i="9"/>
  <c r="F227" i="9"/>
  <c r="E227" i="9"/>
  <c r="M226" i="9"/>
  <c r="L226" i="9"/>
  <c r="E226" i="9"/>
  <c r="H225" i="9"/>
  <c r="G225" i="9"/>
  <c r="F225" i="9"/>
  <c r="L224" i="9"/>
  <c r="E224" i="9"/>
  <c r="M223" i="9"/>
  <c r="L223" i="9"/>
  <c r="F223" i="9"/>
  <c r="E223" i="9"/>
  <c r="B223" i="9" s="1"/>
  <c r="M222" i="9"/>
  <c r="L222" i="9"/>
  <c r="E222" i="9"/>
  <c r="L221" i="9"/>
  <c r="E221" i="9"/>
  <c r="M220" i="9"/>
  <c r="F220" i="9" s="1"/>
  <c r="L220" i="9"/>
  <c r="E220" i="9"/>
  <c r="L219" i="9"/>
  <c r="E219"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H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F96" i="9"/>
  <c r="B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E88" i="9" s="1"/>
  <c r="F88" i="9"/>
  <c r="B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F72" i="9"/>
  <c r="E72" i="9"/>
  <c r="B72" i="9" s="1"/>
  <c r="H71" i="9"/>
  <c r="G71" i="9"/>
  <c r="E71" i="9" s="1"/>
  <c r="B71" i="9" s="1"/>
  <c r="F71" i="9"/>
  <c r="H70" i="9"/>
  <c r="G70" i="9"/>
  <c r="E70" i="9" s="1"/>
  <c r="B70" i="9" s="1"/>
  <c r="F70" i="9"/>
  <c r="H69" i="9"/>
  <c r="G69" i="9"/>
  <c r="F69" i="9"/>
  <c r="H68" i="9"/>
  <c r="G68" i="9"/>
  <c r="E68" i="9" s="1"/>
  <c r="B68" i="9" s="1"/>
  <c r="F68" i="9"/>
  <c r="H67" i="9"/>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F58" i="9"/>
  <c r="H57" i="9"/>
  <c r="E57" i="9" s="1"/>
  <c r="B57" i="9" s="1"/>
  <c r="G57" i="9"/>
  <c r="F57" i="9"/>
  <c r="G56" i="9"/>
  <c r="F56" i="9"/>
  <c r="H55" i="9"/>
  <c r="G55" i="9"/>
  <c r="E55" i="9" s="1"/>
  <c r="B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B47" i="9" s="1"/>
  <c r="F47" i="9"/>
  <c r="H46" i="9"/>
  <c r="G46" i="9"/>
  <c r="F46" i="9"/>
  <c r="G45" i="9"/>
  <c r="F45" i="9"/>
  <c r="H44" i="9"/>
  <c r="E44" i="9" s="1"/>
  <c r="B44" i="9" s="1"/>
  <c r="G44" i="9"/>
  <c r="F44" i="9"/>
  <c r="H43" i="9"/>
  <c r="G43" i="9"/>
  <c r="F43" i="9"/>
  <c r="G42" i="9"/>
  <c r="F42" i="9"/>
  <c r="H41" i="9"/>
  <c r="G41" i="9"/>
  <c r="F41" i="9"/>
  <c r="G40" i="9"/>
  <c r="F40" i="9"/>
  <c r="H39" i="9"/>
  <c r="G39" i="9"/>
  <c r="E39" i="9" s="1"/>
  <c r="B39" i="9" s="1"/>
  <c r="F39" i="9"/>
  <c r="H38" i="9"/>
  <c r="G38" i="9"/>
  <c r="E38" i="9" s="1"/>
  <c r="B38" i="9" s="1"/>
  <c r="F38" i="9"/>
  <c r="H37" i="9"/>
  <c r="E37" i="9" s="1"/>
  <c r="B37" i="9" s="1"/>
  <c r="G37" i="9"/>
  <c r="F37" i="9"/>
  <c r="H36" i="9"/>
  <c r="G36" i="9"/>
  <c r="F36" i="9"/>
  <c r="E36" i="9"/>
  <c r="B36" i="9" s="1"/>
  <c r="H35" i="9"/>
  <c r="G35" i="9"/>
  <c r="E35" i="9" s="1"/>
  <c r="F35" i="9"/>
  <c r="H34" i="9"/>
  <c r="G34" i="9"/>
  <c r="F34" i="9"/>
  <c r="H33" i="9"/>
  <c r="E33" i="9" s="1"/>
  <c r="B33" i="9" s="1"/>
  <c r="G33" i="9"/>
  <c r="F33" i="9"/>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F27" i="9"/>
  <c r="H26" i="9"/>
  <c r="G26" i="9"/>
  <c r="F26" i="9"/>
  <c r="H25" i="9"/>
  <c r="G25" i="9"/>
  <c r="F25" i="9"/>
  <c r="H24" i="9"/>
  <c r="G24" i="9"/>
  <c r="E24" i="9" s="1"/>
  <c r="B24" i="9" s="1"/>
  <c r="F24" i="9"/>
  <c r="H23" i="9"/>
  <c r="G23" i="9"/>
  <c r="F23" i="9"/>
  <c r="H22" i="9"/>
  <c r="G22" i="9"/>
  <c r="E22" i="9" s="1"/>
  <c r="B22" i="9" s="1"/>
  <c r="F22" i="9"/>
  <c r="H21" i="9"/>
  <c r="E21" i="9" s="1"/>
  <c r="B21" i="9" s="1"/>
  <c r="G21" i="9"/>
  <c r="F21" i="9"/>
  <c r="F20" i="9"/>
  <c r="F4" i="9"/>
  <c r="O3" i="9"/>
  <c r="G274" i="9" s="1"/>
  <c r="I3" i="9"/>
  <c r="G178" i="9" s="1"/>
  <c r="E178" i="9" s="1"/>
  <c r="B178" i="9" s="1"/>
  <c r="H3" i="9"/>
  <c r="G3" i="9"/>
  <c r="D95" i="8"/>
  <c r="D90" i="8"/>
  <c r="D85" i="8"/>
  <c r="D80" i="8"/>
  <c r="C1555" i="1" s="1"/>
  <c r="D75" i="8"/>
  <c r="D70" i="8"/>
  <c r="D65" i="8"/>
  <c r="D60" i="8"/>
  <c r="C1535" i="1" s="1"/>
  <c r="D55" i="8"/>
  <c r="D50" i="8"/>
  <c r="D44" i="8"/>
  <c r="C1519" i="1" s="1"/>
  <c r="D36" i="8"/>
  <c r="D18" i="8"/>
  <c r="E44" i="7"/>
  <c r="D44" i="7"/>
  <c r="E39" i="7"/>
  <c r="D39" i="7"/>
  <c r="D38" i="7" s="1"/>
  <c r="E38" i="7"/>
  <c r="I31" i="3" s="1"/>
  <c r="E30" i="7"/>
  <c r="D30" i="7"/>
  <c r="E23" i="7"/>
  <c r="E22" i="7" s="1"/>
  <c r="D23" i="7"/>
  <c r="D22" i="7"/>
  <c r="E7" i="7"/>
  <c r="E6" i="7" s="1"/>
  <c r="D7" i="7"/>
  <c r="D6" i="7"/>
  <c r="E5" i="7"/>
  <c r="I29" i="3"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E114" i="6" s="1"/>
  <c r="D115" i="6"/>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1333" i="1" s="1"/>
  <c r="H1333" i="1"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E245" i="5"/>
  <c r="D1222" i="1" s="1"/>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79" i="5"/>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1" i="4"/>
  <c r="F720" i="4"/>
  <c r="F719"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D603" i="4"/>
  <c r="G142" i="9" s="1"/>
  <c r="E142" i="9" s="1"/>
  <c r="B142" i="9" s="1"/>
  <c r="F602" i="4"/>
  <c r="F601" i="4"/>
  <c r="F600" i="4"/>
  <c r="E599" i="4"/>
  <c r="D599" i="4"/>
  <c r="D593" i="4" s="1"/>
  <c r="F593"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7" i="4"/>
  <c r="D644" i="4" s="1"/>
  <c r="F644" i="4" s="1"/>
  <c r="E416" i="4"/>
  <c r="F416" i="4" s="1"/>
  <c r="D416" i="4"/>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86" i="1" s="1"/>
  <c r="H386" i="1" s="1"/>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D352" i="4"/>
  <c r="F352" i="4" s="1"/>
  <c r="F351" i="4"/>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D252"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E224" i="4" s="1"/>
  <c r="D231" i="4"/>
  <c r="F231" i="4" s="1"/>
  <c r="F230" i="4"/>
  <c r="F229" i="4"/>
  <c r="F228" i="4"/>
  <c r="E228" i="4"/>
  <c r="D228" i="4"/>
  <c r="F227" i="4"/>
  <c r="F226" i="4"/>
  <c r="F225"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D188" i="4"/>
  <c r="F187" i="4"/>
  <c r="F186" i="4"/>
  <c r="F185" i="4"/>
  <c r="F183" i="4"/>
  <c r="F182" i="4"/>
  <c r="F181" i="4"/>
  <c r="F180" i="4"/>
  <c r="F179" i="4"/>
  <c r="D177" i="4"/>
  <c r="F176" i="4"/>
  <c r="F175" i="4"/>
  <c r="F174" i="4"/>
  <c r="F173" i="4"/>
  <c r="F172" i="4"/>
  <c r="F171" i="4"/>
  <c r="F170"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F134" i="4"/>
  <c r="E134" i="4"/>
  <c r="D134" i="4"/>
  <c r="E133" i="4"/>
  <c r="D133" i="4"/>
  <c r="F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3" i="4"/>
  <c r="F72" i="4"/>
  <c r="F71" i="4"/>
  <c r="E71" i="4"/>
  <c r="D71" i="4"/>
  <c r="F70" i="4"/>
  <c r="F69" i="4"/>
  <c r="E68" i="4"/>
  <c r="D68" i="4"/>
  <c r="F67" i="4"/>
  <c r="F66"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E45" i="4"/>
  <c r="E44" i="4" s="1"/>
  <c r="D45" i="4"/>
  <c r="F45" i="4" s="1"/>
  <c r="F44" i="4"/>
  <c r="D44"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G1577" i="1"/>
  <c r="C1577" i="1"/>
  <c r="H1577" i="1" s="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H1554" i="1"/>
  <c r="C1554" i="1"/>
  <c r="G1554" i="1" s="1"/>
  <c r="G1553" i="1"/>
  <c r="C1553" i="1"/>
  <c r="H1553" i="1" s="1"/>
  <c r="C1552" i="1"/>
  <c r="G1552" i="1" s="1"/>
  <c r="H1551" i="1"/>
  <c r="G1551" i="1"/>
  <c r="C1551" i="1"/>
  <c r="G1550" i="1"/>
  <c r="C1550" i="1"/>
  <c r="H1550" i="1" s="1"/>
  <c r="C1549" i="1"/>
  <c r="H1549" i="1" s="1"/>
  <c r="H1548" i="1"/>
  <c r="C1548" i="1"/>
  <c r="G1548" i="1" s="1"/>
  <c r="H1547" i="1"/>
  <c r="G1547" i="1"/>
  <c r="C1547" i="1"/>
  <c r="H1546" i="1"/>
  <c r="C1546" i="1"/>
  <c r="G1546" i="1" s="1"/>
  <c r="G1545" i="1"/>
  <c r="C1545" i="1"/>
  <c r="H1545" i="1" s="1"/>
  <c r="C1544" i="1"/>
  <c r="G1544" i="1" s="1"/>
  <c r="H1543" i="1"/>
  <c r="G1543" i="1"/>
  <c r="C1543" i="1"/>
  <c r="G1542" i="1"/>
  <c r="C1542" i="1"/>
  <c r="H1542" i="1" s="1"/>
  <c r="C1541" i="1"/>
  <c r="H1541" i="1" s="1"/>
  <c r="H1540" i="1"/>
  <c r="C1540" i="1"/>
  <c r="G1540" i="1" s="1"/>
  <c r="H1539" i="1"/>
  <c r="G1539" i="1"/>
  <c r="C1539" i="1"/>
  <c r="H1538" i="1"/>
  <c r="C1538" i="1"/>
  <c r="G1538" i="1" s="1"/>
  <c r="G1537" i="1"/>
  <c r="C1537" i="1"/>
  <c r="H1537" i="1" s="1"/>
  <c r="C1536" i="1"/>
  <c r="G1536" i="1" s="1"/>
  <c r="H1535" i="1"/>
  <c r="G1535" i="1"/>
  <c r="C1534" i="1"/>
  <c r="G1533" i="1"/>
  <c r="C1533" i="1"/>
  <c r="H1533" i="1" s="1"/>
  <c r="C1532" i="1"/>
  <c r="H1531" i="1"/>
  <c r="G1531" i="1"/>
  <c r="C1531" i="1"/>
  <c r="H1530" i="1"/>
  <c r="G1530" i="1"/>
  <c r="C1530" i="1"/>
  <c r="C1529" i="1"/>
  <c r="H1528" i="1"/>
  <c r="C1528" i="1"/>
  <c r="G1528" i="1" s="1"/>
  <c r="H1527" i="1"/>
  <c r="G1527" i="1"/>
  <c r="C1527" i="1"/>
  <c r="C1526" i="1"/>
  <c r="G1525" i="1"/>
  <c r="C1525" i="1"/>
  <c r="H1525" i="1" s="1"/>
  <c r="H1523" i="1"/>
  <c r="G1523" i="1"/>
  <c r="C1523" i="1"/>
  <c r="H1522" i="1"/>
  <c r="G1522" i="1"/>
  <c r="C1522" i="1"/>
  <c r="C1521" i="1"/>
  <c r="C1520" i="1"/>
  <c r="G1520" i="1" s="1"/>
  <c r="H1519" i="1"/>
  <c r="G1519" i="1"/>
  <c r="C1516" i="1"/>
  <c r="G1516" i="1" s="1"/>
  <c r="H1515" i="1"/>
  <c r="G1515" i="1"/>
  <c r="C1515" i="1"/>
  <c r="C1514" i="1"/>
  <c r="H1514" i="1" s="1"/>
  <c r="C1513" i="1"/>
  <c r="H1513" i="1" s="1"/>
  <c r="H1512" i="1"/>
  <c r="C1512" i="1"/>
  <c r="G1512" i="1" s="1"/>
  <c r="H1511" i="1"/>
  <c r="G1511" i="1"/>
  <c r="C1511" i="1"/>
  <c r="H1510" i="1"/>
  <c r="C1510" i="1"/>
  <c r="G1510" i="1" s="1"/>
  <c r="C1509" i="1"/>
  <c r="C1508" i="1"/>
  <c r="G1508" i="1" s="1"/>
  <c r="C1507" i="1"/>
  <c r="H1507" i="1" s="1"/>
  <c r="C1506" i="1"/>
  <c r="H1506" i="1" s="1"/>
  <c r="C1505" i="1"/>
  <c r="H1505" i="1" s="1"/>
  <c r="C1504" i="1"/>
  <c r="G1504" i="1" s="1"/>
  <c r="G1503" i="1"/>
  <c r="C1503" i="1"/>
  <c r="H1503" i="1" s="1"/>
  <c r="C1502" i="1"/>
  <c r="G1502" i="1" s="1"/>
  <c r="C1500" i="1"/>
  <c r="G1500" i="1" s="1"/>
  <c r="C1498" i="1"/>
  <c r="C1497" i="1"/>
  <c r="H1497" i="1" s="1"/>
  <c r="C1496" i="1"/>
  <c r="H1495" i="1"/>
  <c r="G1495" i="1"/>
  <c r="C1495" i="1"/>
  <c r="H1494" i="1"/>
  <c r="G1494" i="1"/>
  <c r="C1494" i="1"/>
  <c r="C1493" i="1"/>
  <c r="C1492" i="1"/>
  <c r="G1492" i="1" s="1"/>
  <c r="C1491" i="1"/>
  <c r="H1491" i="1" s="1"/>
  <c r="C1490" i="1"/>
  <c r="C1489" i="1"/>
  <c r="H1489" i="1" s="1"/>
  <c r="C1488" i="1"/>
  <c r="H1487" i="1"/>
  <c r="C1487" i="1"/>
  <c r="G1487" i="1" s="1"/>
  <c r="C1486" i="1"/>
  <c r="H1486" i="1" s="1"/>
  <c r="C1485" i="1"/>
  <c r="C1484" i="1"/>
  <c r="G1484" i="1" s="1"/>
  <c r="C1482" i="1"/>
  <c r="C1480" i="1"/>
  <c r="J1479" i="1"/>
  <c r="D1479" i="1"/>
  <c r="C1479" i="1"/>
  <c r="H1478" i="1"/>
  <c r="G1478" i="1"/>
  <c r="I1478" i="1" s="1"/>
  <c r="D1478" i="1"/>
  <c r="C1478" i="1"/>
  <c r="J1478" i="1" s="1"/>
  <c r="G1477" i="1"/>
  <c r="I1477" i="1" s="1"/>
  <c r="D1477" i="1"/>
  <c r="C1477" i="1"/>
  <c r="H1477" i="1" s="1"/>
  <c r="H1476" i="1"/>
  <c r="D1476" i="1"/>
  <c r="C1476" i="1"/>
  <c r="C1475" i="1"/>
  <c r="D1474" i="1"/>
  <c r="C1474" i="1"/>
  <c r="D1473" i="1"/>
  <c r="C1473" i="1"/>
  <c r="H1472" i="1"/>
  <c r="G1472" i="1"/>
  <c r="D1472" i="1"/>
  <c r="C1472" i="1"/>
  <c r="J1472" i="1" s="1"/>
  <c r="J1471" i="1"/>
  <c r="D1471" i="1"/>
  <c r="C1471" i="1"/>
  <c r="D1470" i="1"/>
  <c r="C1470" i="1"/>
  <c r="D1469" i="1"/>
  <c r="C1469" i="1"/>
  <c r="H1468" i="1"/>
  <c r="G1468" i="1"/>
  <c r="D1468" i="1"/>
  <c r="C1468" i="1"/>
  <c r="J1468" i="1" s="1"/>
  <c r="J1467" i="1"/>
  <c r="D1467" i="1"/>
  <c r="C1467" i="1"/>
  <c r="H1466" i="1"/>
  <c r="G1466" i="1"/>
  <c r="D1466" i="1"/>
  <c r="C1466" i="1"/>
  <c r="J1466" i="1" s="1"/>
  <c r="J1465" i="1"/>
  <c r="D1465" i="1"/>
  <c r="C1465" i="1"/>
  <c r="H1464" i="1"/>
  <c r="G1464" i="1"/>
  <c r="D1464" i="1"/>
  <c r="C1464" i="1"/>
  <c r="J1464" i="1" s="1"/>
  <c r="J1463" i="1"/>
  <c r="D1463" i="1"/>
  <c r="C1463" i="1"/>
  <c r="H1462" i="1"/>
  <c r="G1462" i="1"/>
  <c r="D1462" i="1"/>
  <c r="C1462" i="1"/>
  <c r="J1462" i="1" s="1"/>
  <c r="H1461" i="1"/>
  <c r="G1461" i="1"/>
  <c r="D1461" i="1"/>
  <c r="C1461" i="1"/>
  <c r="J1460" i="1"/>
  <c r="D1460" i="1"/>
  <c r="C1460" i="1"/>
  <c r="H1459" i="1"/>
  <c r="G1459" i="1"/>
  <c r="D1459" i="1"/>
  <c r="C1459" i="1"/>
  <c r="J1459" i="1" s="1"/>
  <c r="J1458" i="1"/>
  <c r="D1458" i="1"/>
  <c r="C1458" i="1"/>
  <c r="H1457" i="1"/>
  <c r="G1457" i="1"/>
  <c r="D1457" i="1"/>
  <c r="C1457" i="1"/>
  <c r="J1457" i="1" s="1"/>
  <c r="J1456" i="1"/>
  <c r="D1456" i="1"/>
  <c r="C1456" i="1"/>
  <c r="H1455" i="1"/>
  <c r="G1455" i="1"/>
  <c r="D1455" i="1"/>
  <c r="C1455" i="1"/>
  <c r="J1455" i="1" s="1"/>
  <c r="H1454" i="1"/>
  <c r="G1454" i="1"/>
  <c r="D1454" i="1"/>
  <c r="C1454" i="1"/>
  <c r="H1453" i="1"/>
  <c r="G1453" i="1"/>
  <c r="D1453" i="1"/>
  <c r="C1453" i="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H1445" i="1" s="1"/>
  <c r="C1445" i="1"/>
  <c r="J1445" i="1" s="1"/>
  <c r="H1444" i="1"/>
  <c r="D1444" i="1"/>
  <c r="C1444" i="1"/>
  <c r="J1443" i="1"/>
  <c r="G1443" i="1"/>
  <c r="I1443" i="1" s="1"/>
  <c r="D1443" i="1"/>
  <c r="H1443" i="1" s="1"/>
  <c r="C1443" i="1"/>
  <c r="H1442" i="1"/>
  <c r="D1442" i="1"/>
  <c r="C1442" i="1"/>
  <c r="J1441" i="1"/>
  <c r="G1441" i="1"/>
  <c r="I1441" i="1" s="1"/>
  <c r="D1441" i="1"/>
  <c r="H1441" i="1" s="1"/>
  <c r="C1441" i="1"/>
  <c r="H1440" i="1"/>
  <c r="D1440" i="1"/>
  <c r="C1440" i="1"/>
  <c r="J1439" i="1"/>
  <c r="G1439" i="1"/>
  <c r="I1439" i="1" s="1"/>
  <c r="D1439" i="1"/>
  <c r="H1439" i="1" s="1"/>
  <c r="C1439" i="1"/>
  <c r="D1438" i="1"/>
  <c r="C1438" i="1"/>
  <c r="D1437" i="1"/>
  <c r="H1437" i="1" s="1"/>
  <c r="C1437" i="1"/>
  <c r="D1436" i="1"/>
  <c r="D1434" i="1"/>
  <c r="H1434" i="1" s="1"/>
  <c r="C1434" i="1"/>
  <c r="G1433" i="1"/>
  <c r="D1433" i="1"/>
  <c r="H1433" i="1" s="1"/>
  <c r="C1433" i="1"/>
  <c r="D1432" i="1"/>
  <c r="C1432" i="1"/>
  <c r="D1431" i="1"/>
  <c r="H1431" i="1" s="1"/>
  <c r="C1431" i="1"/>
  <c r="D1430" i="1"/>
  <c r="H1430" i="1" s="1"/>
  <c r="C1430" i="1"/>
  <c r="G1429" i="1"/>
  <c r="D1429" i="1"/>
  <c r="H1429" i="1" s="1"/>
  <c r="C1429" i="1"/>
  <c r="D1428" i="1"/>
  <c r="C1428" i="1"/>
  <c r="D1427" i="1"/>
  <c r="H1427" i="1" s="1"/>
  <c r="C1427" i="1"/>
  <c r="D1426" i="1"/>
  <c r="H1426" i="1" s="1"/>
  <c r="C1426" i="1"/>
  <c r="G1425" i="1"/>
  <c r="D1425" i="1"/>
  <c r="H1425" i="1" s="1"/>
  <c r="C1425" i="1"/>
  <c r="D1424" i="1"/>
  <c r="C1424" i="1"/>
  <c r="D1423" i="1"/>
  <c r="H1423" i="1" s="1"/>
  <c r="C1423" i="1"/>
  <c r="D1422" i="1"/>
  <c r="H1422" i="1" s="1"/>
  <c r="C1422" i="1"/>
  <c r="G1421" i="1"/>
  <c r="D1421" i="1"/>
  <c r="H1421" i="1" s="1"/>
  <c r="C1421" i="1"/>
  <c r="D1420" i="1"/>
  <c r="C1420" i="1"/>
  <c r="D1419" i="1"/>
  <c r="H1419" i="1" s="1"/>
  <c r="C1419" i="1"/>
  <c r="D1418" i="1"/>
  <c r="H1418" i="1" s="1"/>
  <c r="C1418" i="1"/>
  <c r="G1417" i="1"/>
  <c r="D1417" i="1"/>
  <c r="H1417" i="1" s="1"/>
  <c r="C1417" i="1"/>
  <c r="D1416" i="1"/>
  <c r="C1416" i="1"/>
  <c r="D1415" i="1"/>
  <c r="H1415" i="1" s="1"/>
  <c r="C1415" i="1"/>
  <c r="G1414" i="1"/>
  <c r="D1414" i="1"/>
  <c r="H1414" i="1" s="1"/>
  <c r="C1414" i="1"/>
  <c r="G1413" i="1"/>
  <c r="D1413" i="1"/>
  <c r="H1413" i="1" s="1"/>
  <c r="C1413" i="1"/>
  <c r="D1412" i="1"/>
  <c r="G1411" i="1"/>
  <c r="D1411" i="1"/>
  <c r="H1411" i="1" s="1"/>
  <c r="C1411" i="1"/>
  <c r="G1410" i="1"/>
  <c r="D1410" i="1"/>
  <c r="H1410" i="1" s="1"/>
  <c r="C1410" i="1"/>
  <c r="D1409" i="1"/>
  <c r="D1408" i="1"/>
  <c r="D1407" i="1"/>
  <c r="C1407" i="1"/>
  <c r="D1406" i="1"/>
  <c r="H1406" i="1" s="1"/>
  <c r="C1406" i="1"/>
  <c r="G1405" i="1"/>
  <c r="D1405" i="1"/>
  <c r="H1405" i="1" s="1"/>
  <c r="C1405" i="1"/>
  <c r="G1404" i="1"/>
  <c r="D1404" i="1"/>
  <c r="H1404" i="1" s="1"/>
  <c r="C1404" i="1"/>
  <c r="D1403" i="1"/>
  <c r="C1403" i="1"/>
  <c r="D1402" i="1"/>
  <c r="H1402" i="1" s="1"/>
  <c r="C1402" i="1"/>
  <c r="C1401" i="1"/>
  <c r="G1400" i="1"/>
  <c r="D1400" i="1"/>
  <c r="H1400" i="1" s="1"/>
  <c r="C1400" i="1"/>
  <c r="D1399" i="1"/>
  <c r="C1399" i="1"/>
  <c r="D1398" i="1"/>
  <c r="H1398" i="1" s="1"/>
  <c r="C1398" i="1"/>
  <c r="G1397" i="1"/>
  <c r="D1397" i="1"/>
  <c r="H1397" i="1" s="1"/>
  <c r="C1397" i="1"/>
  <c r="G1396" i="1"/>
  <c r="D1396" i="1"/>
  <c r="H1396" i="1" s="1"/>
  <c r="C1396" i="1"/>
  <c r="D1395" i="1"/>
  <c r="C1395" i="1"/>
  <c r="D1394" i="1"/>
  <c r="H1394" i="1" s="1"/>
  <c r="C1394" i="1"/>
  <c r="G1393" i="1"/>
  <c r="D1393" i="1"/>
  <c r="H1393" i="1" s="1"/>
  <c r="C1393" i="1"/>
  <c r="G1392" i="1"/>
  <c r="D1392" i="1"/>
  <c r="H1392" i="1" s="1"/>
  <c r="C1392" i="1"/>
  <c r="D1391" i="1"/>
  <c r="C1391" i="1"/>
  <c r="D1390" i="1"/>
  <c r="H1390" i="1" s="1"/>
  <c r="C1390" i="1"/>
  <c r="G1389" i="1"/>
  <c r="D1389" i="1"/>
  <c r="H1389" i="1" s="1"/>
  <c r="C1389" i="1"/>
  <c r="G1388" i="1"/>
  <c r="D1388" i="1"/>
  <c r="H1388" i="1" s="1"/>
  <c r="C1388" i="1"/>
  <c r="D1387" i="1"/>
  <c r="C1387" i="1"/>
  <c r="D1386" i="1"/>
  <c r="C1386" i="1"/>
  <c r="D1385" i="1"/>
  <c r="C1385" i="1"/>
  <c r="D1384" i="1"/>
  <c r="C1384" i="1"/>
  <c r="D1382" i="1"/>
  <c r="H1382" i="1" s="1"/>
  <c r="C1382" i="1"/>
  <c r="D1381" i="1"/>
  <c r="H1381" i="1" s="1"/>
  <c r="C1381" i="1"/>
  <c r="D1380" i="1"/>
  <c r="H1380" i="1" s="1"/>
  <c r="C1380" i="1"/>
  <c r="D1379" i="1"/>
  <c r="H1379" i="1" s="1"/>
  <c r="C1379" i="1"/>
  <c r="D1378" i="1"/>
  <c r="H1378" i="1" s="1"/>
  <c r="C1378" i="1"/>
  <c r="D1377" i="1"/>
  <c r="H1377" i="1" s="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G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D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D1219" i="1"/>
  <c r="D1218" i="1"/>
  <c r="C1218"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D1150" i="1"/>
  <c r="C1150"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D1095" i="1"/>
  <c r="H1095" i="1" s="1"/>
  <c r="C1095" i="1"/>
  <c r="G1094" i="1"/>
  <c r="D1094" i="1"/>
  <c r="H1094" i="1" s="1"/>
  <c r="C1094" i="1"/>
  <c r="G1093" i="1"/>
  <c r="D1093" i="1"/>
  <c r="H1093" i="1" s="1"/>
  <c r="C1093" i="1"/>
  <c r="D1092" i="1"/>
  <c r="C1092" i="1"/>
  <c r="D1091" i="1"/>
  <c r="H1091" i="1" s="1"/>
  <c r="C1091" i="1"/>
  <c r="G1090" i="1"/>
  <c r="D1090" i="1"/>
  <c r="H1090" i="1" s="1"/>
  <c r="C1090" i="1"/>
  <c r="G1089" i="1"/>
  <c r="D1089" i="1"/>
  <c r="H1089" i="1" s="1"/>
  <c r="C1089" i="1"/>
  <c r="D1088" i="1"/>
  <c r="C1088" i="1"/>
  <c r="D1087" i="1"/>
  <c r="H1087" i="1" s="1"/>
  <c r="C1087" i="1"/>
  <c r="G1086" i="1"/>
  <c r="D1086" i="1"/>
  <c r="H1086" i="1" s="1"/>
  <c r="C1086" i="1"/>
  <c r="G1085" i="1"/>
  <c r="D1085" i="1"/>
  <c r="H1085" i="1" s="1"/>
  <c r="C1085" i="1"/>
  <c r="D1084" i="1"/>
  <c r="C1084" i="1"/>
  <c r="D1083" i="1"/>
  <c r="H1083" i="1" s="1"/>
  <c r="C1083" i="1"/>
  <c r="G1082" i="1"/>
  <c r="D1082" i="1"/>
  <c r="H1082" i="1" s="1"/>
  <c r="C1082" i="1"/>
  <c r="G1081" i="1"/>
  <c r="D1081" i="1"/>
  <c r="H1081" i="1" s="1"/>
  <c r="C1081" i="1"/>
  <c r="D1080" i="1"/>
  <c r="C1080" i="1"/>
  <c r="D1079" i="1"/>
  <c r="H1079" i="1" s="1"/>
  <c r="C1079" i="1"/>
  <c r="G1078" i="1"/>
  <c r="D1078" i="1"/>
  <c r="H1078" i="1" s="1"/>
  <c r="C1078" i="1"/>
  <c r="G1077" i="1"/>
  <c r="D1077" i="1"/>
  <c r="H1077" i="1" s="1"/>
  <c r="C1077" i="1"/>
  <c r="D1076" i="1"/>
  <c r="C1076" i="1"/>
  <c r="D1075" i="1"/>
  <c r="H1075" i="1" s="1"/>
  <c r="C1075" i="1"/>
  <c r="G1074" i="1"/>
  <c r="D1074" i="1"/>
  <c r="H1074" i="1" s="1"/>
  <c r="C1074" i="1"/>
  <c r="G1073" i="1"/>
  <c r="D1073" i="1"/>
  <c r="H1073" i="1" s="1"/>
  <c r="C1073" i="1"/>
  <c r="D1072" i="1"/>
  <c r="C1072" i="1"/>
  <c r="D1071" i="1"/>
  <c r="H1071" i="1" s="1"/>
  <c r="C1071" i="1"/>
  <c r="G1070" i="1"/>
  <c r="D1070" i="1"/>
  <c r="H1070" i="1" s="1"/>
  <c r="C1070" i="1"/>
  <c r="G1069" i="1"/>
  <c r="D1069" i="1"/>
  <c r="H1069" i="1" s="1"/>
  <c r="C1069" i="1"/>
  <c r="D1068" i="1"/>
  <c r="C1068" i="1"/>
  <c r="D1067" i="1"/>
  <c r="H1067" i="1" s="1"/>
  <c r="C1067" i="1"/>
  <c r="G1066" i="1"/>
  <c r="D1066" i="1"/>
  <c r="H1066" i="1" s="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G989" i="1"/>
  <c r="D989" i="1"/>
  <c r="H989" i="1" s="1"/>
  <c r="C989" i="1"/>
  <c r="D988" i="1"/>
  <c r="C988" i="1"/>
  <c r="D987" i="1"/>
  <c r="H987" i="1" s="1"/>
  <c r="C987" i="1"/>
  <c r="G986" i="1"/>
  <c r="D986" i="1"/>
  <c r="H986" i="1" s="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D893" i="1"/>
  <c r="C893" i="1"/>
  <c r="G893" i="1" s="1"/>
  <c r="D892" i="1"/>
  <c r="C892" i="1"/>
  <c r="D891" i="1"/>
  <c r="C891" i="1"/>
  <c r="G891" i="1" s="1"/>
  <c r="H890" i="1"/>
  <c r="D890" i="1"/>
  <c r="C890" i="1"/>
  <c r="G890" i="1" s="1"/>
  <c r="H889" i="1"/>
  <c r="D889" i="1"/>
  <c r="C889" i="1"/>
  <c r="G889" i="1" s="1"/>
  <c r="D888" i="1"/>
  <c r="C888" i="1"/>
  <c r="D887" i="1"/>
  <c r="C887" i="1"/>
  <c r="G887" i="1" s="1"/>
  <c r="H886" i="1"/>
  <c r="D886" i="1"/>
  <c r="C886" i="1"/>
  <c r="G886" i="1" s="1"/>
  <c r="H885" i="1"/>
  <c r="D885" i="1"/>
  <c r="C885" i="1"/>
  <c r="G885" i="1" s="1"/>
  <c r="D884" i="1"/>
  <c r="C884" i="1"/>
  <c r="D883" i="1"/>
  <c r="C883" i="1"/>
  <c r="G883" i="1" s="1"/>
  <c r="H882" i="1"/>
  <c r="D882" i="1"/>
  <c r="C882" i="1"/>
  <c r="G882" i="1" s="1"/>
  <c r="H881" i="1"/>
  <c r="D881" i="1"/>
  <c r="C881" i="1"/>
  <c r="G881" i="1" s="1"/>
  <c r="D880" i="1"/>
  <c r="C880" i="1"/>
  <c r="D879" i="1"/>
  <c r="C879" i="1"/>
  <c r="G879" i="1" s="1"/>
  <c r="H878" i="1"/>
  <c r="D878" i="1"/>
  <c r="C878" i="1"/>
  <c r="G878" i="1" s="1"/>
  <c r="H877" i="1"/>
  <c r="D877" i="1"/>
  <c r="C877" i="1"/>
  <c r="G877" i="1" s="1"/>
  <c r="D876" i="1"/>
  <c r="C876" i="1"/>
  <c r="D875" i="1"/>
  <c r="C875" i="1"/>
  <c r="G875" i="1" s="1"/>
  <c r="H874" i="1"/>
  <c r="D874" i="1"/>
  <c r="C874" i="1"/>
  <c r="G874" i="1" s="1"/>
  <c r="H873" i="1"/>
  <c r="D873" i="1"/>
  <c r="C873" i="1"/>
  <c r="G873" i="1" s="1"/>
  <c r="D872" i="1"/>
  <c r="C872"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D820" i="1"/>
  <c r="C820" i="1"/>
  <c r="G819" i="1"/>
  <c r="D819" i="1"/>
  <c r="C819" i="1"/>
  <c r="H819" i="1" s="1"/>
  <c r="G818" i="1"/>
  <c r="D818" i="1"/>
  <c r="H818" i="1" s="1"/>
  <c r="C818" i="1"/>
  <c r="H817" i="1"/>
  <c r="G817" i="1"/>
  <c r="D817" i="1"/>
  <c r="C817" i="1"/>
  <c r="H816" i="1"/>
  <c r="G816" i="1"/>
  <c r="D816" i="1"/>
  <c r="C816" i="1"/>
  <c r="H815" i="1"/>
  <c r="G815" i="1"/>
  <c r="D815" i="1"/>
  <c r="C815" i="1"/>
  <c r="H814" i="1"/>
  <c r="D814" i="1"/>
  <c r="G814" i="1" s="1"/>
  <c r="C814" i="1"/>
  <c r="H813" i="1"/>
  <c r="G813" i="1"/>
  <c r="D813" i="1"/>
  <c r="C813" i="1"/>
  <c r="D812" i="1"/>
  <c r="C812" i="1"/>
  <c r="H811" i="1"/>
  <c r="G811" i="1"/>
  <c r="D811" i="1"/>
  <c r="C811" i="1"/>
  <c r="H810" i="1"/>
  <c r="G810" i="1"/>
  <c r="D810" i="1"/>
  <c r="C810" i="1"/>
  <c r="D809" i="1"/>
  <c r="C809" i="1"/>
  <c r="G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G757" i="1" s="1"/>
  <c r="C757" i="1"/>
  <c r="H756" i="1"/>
  <c r="D756" i="1"/>
  <c r="C756" i="1"/>
  <c r="G756" i="1" s="1"/>
  <c r="G755" i="1"/>
  <c r="D755" i="1"/>
  <c r="H755" i="1" s="1"/>
  <c r="C755" i="1"/>
  <c r="H754" i="1"/>
  <c r="G754" i="1"/>
  <c r="D754" i="1"/>
  <c r="C754" i="1"/>
  <c r="H753" i="1"/>
  <c r="G753" i="1"/>
  <c r="D753" i="1"/>
  <c r="C753" i="1"/>
  <c r="G752"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G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D715" i="1"/>
  <c r="C715" i="1"/>
  <c r="H714" i="1"/>
  <c r="G714" i="1"/>
  <c r="D714" i="1"/>
  <c r="C714" i="1"/>
  <c r="D713" i="1"/>
  <c r="G713" i="1" s="1"/>
  <c r="C713" i="1"/>
  <c r="H712" i="1"/>
  <c r="G712" i="1"/>
  <c r="D712" i="1"/>
  <c r="C712" i="1"/>
  <c r="D711" i="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D692" i="1"/>
  <c r="C692"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C668" i="1"/>
  <c r="H668" i="1" s="1"/>
  <c r="H667" i="1"/>
  <c r="G667" i="1"/>
  <c r="D667" i="1"/>
  <c r="C667" i="1"/>
  <c r="H666" i="1"/>
  <c r="G666" i="1"/>
  <c r="D666" i="1"/>
  <c r="C666" i="1"/>
  <c r="H665" i="1"/>
  <c r="G665" i="1"/>
  <c r="D665" i="1"/>
  <c r="C665" i="1"/>
  <c r="H664" i="1"/>
  <c r="G664" i="1"/>
  <c r="D664" i="1"/>
  <c r="C664" i="1"/>
  <c r="H663" i="1"/>
  <c r="G663" i="1"/>
  <c r="D663" i="1"/>
  <c r="C663" i="1"/>
  <c r="G662" i="1"/>
  <c r="D662" i="1"/>
  <c r="C662" i="1"/>
  <c r="H662" i="1" s="1"/>
  <c r="H661" i="1"/>
  <c r="G661" i="1"/>
  <c r="D661" i="1"/>
  <c r="C661" i="1"/>
  <c r="H660" i="1"/>
  <c r="G660" i="1"/>
  <c r="D660" i="1"/>
  <c r="C660" i="1"/>
  <c r="D659" i="1"/>
  <c r="C659" i="1"/>
  <c r="G659" i="1" s="1"/>
  <c r="G658" i="1"/>
  <c r="D658" i="1"/>
  <c r="C658" i="1"/>
  <c r="H658" i="1" s="1"/>
  <c r="H657" i="1"/>
  <c r="G657" i="1"/>
  <c r="D657" i="1"/>
  <c r="C657" i="1"/>
  <c r="H656" i="1"/>
  <c r="G656" i="1"/>
  <c r="D656" i="1"/>
  <c r="C656" i="1"/>
  <c r="H655" i="1"/>
  <c r="G655" i="1"/>
  <c r="D655" i="1"/>
  <c r="C655" i="1"/>
  <c r="D654" i="1"/>
  <c r="G654" i="1" s="1"/>
  <c r="C654" i="1"/>
  <c r="H653" i="1"/>
  <c r="G653" i="1"/>
  <c r="D653" i="1"/>
  <c r="C653" i="1"/>
  <c r="H652" i="1"/>
  <c r="G652" i="1"/>
  <c r="D652" i="1"/>
  <c r="C652" i="1"/>
  <c r="G651" i="1"/>
  <c r="D651" i="1"/>
  <c r="H651" i="1" s="1"/>
  <c r="C651" i="1"/>
  <c r="H650" i="1"/>
  <c r="G650" i="1"/>
  <c r="D650" i="1"/>
  <c r="C650" i="1"/>
  <c r="H649" i="1"/>
  <c r="G649" i="1"/>
  <c r="D649" i="1"/>
  <c r="C649" i="1"/>
  <c r="H648" i="1"/>
  <c r="G648" i="1"/>
  <c r="D648" i="1"/>
  <c r="C648" i="1"/>
  <c r="H647" i="1"/>
  <c r="D647" i="1"/>
  <c r="G647" i="1" s="1"/>
  <c r="C647" i="1"/>
  <c r="D646" i="1"/>
  <c r="C646" i="1"/>
  <c r="H646" i="1" s="1"/>
  <c r="C645" i="1"/>
  <c r="D644" i="1"/>
  <c r="G644" i="1" s="1"/>
  <c r="C644" i="1"/>
  <c r="D643" i="1"/>
  <c r="G643" i="1" s="1"/>
  <c r="C643" i="1"/>
  <c r="D642" i="1"/>
  <c r="C642" i="1"/>
  <c r="H642" i="1" s="1"/>
  <c r="H641" i="1"/>
  <c r="G641" i="1"/>
  <c r="D641" i="1"/>
  <c r="C641" i="1"/>
  <c r="C638" i="1"/>
  <c r="G632" i="1"/>
  <c r="D632" i="1"/>
  <c r="H632" i="1" s="1"/>
  <c r="C632" i="1"/>
  <c r="G631" i="1"/>
  <c r="D631" i="1"/>
  <c r="H631" i="1" s="1"/>
  <c r="C631"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C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D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D566" i="1"/>
  <c r="H566" i="1" s="1"/>
  <c r="C566" i="1"/>
  <c r="G565" i="1"/>
  <c r="D565" i="1"/>
  <c r="H565" i="1" s="1"/>
  <c r="C565" i="1"/>
  <c r="D564" i="1"/>
  <c r="H564" i="1" s="1"/>
  <c r="C564" i="1"/>
  <c r="G563" i="1"/>
  <c r="D563" i="1"/>
  <c r="H563" i="1" s="1"/>
  <c r="C563" i="1"/>
  <c r="D562" i="1"/>
  <c r="H562" i="1" s="1"/>
  <c r="C562" i="1"/>
  <c r="G560" i="1"/>
  <c r="D560" i="1"/>
  <c r="H560" i="1" s="1"/>
  <c r="C560" i="1"/>
  <c r="D559" i="1"/>
  <c r="H559" i="1" s="1"/>
  <c r="C559" i="1"/>
  <c r="G558" i="1"/>
  <c r="D558" i="1"/>
  <c r="H558" i="1" s="1"/>
  <c r="C558" i="1"/>
  <c r="D557" i="1"/>
  <c r="H557" i="1" s="1"/>
  <c r="C557" i="1"/>
  <c r="G556" i="1"/>
  <c r="D556" i="1"/>
  <c r="H556" i="1" s="1"/>
  <c r="C556" i="1"/>
  <c r="D555" i="1"/>
  <c r="H555" i="1" s="1"/>
  <c r="C555" i="1"/>
  <c r="G554" i="1"/>
  <c r="D554" i="1"/>
  <c r="H554" i="1" s="1"/>
  <c r="C554" i="1"/>
  <c r="D553" i="1"/>
  <c r="H553" i="1" s="1"/>
  <c r="C553" i="1"/>
  <c r="G552" i="1"/>
  <c r="D552" i="1"/>
  <c r="H552" i="1" s="1"/>
  <c r="C552" i="1"/>
  <c r="D551" i="1"/>
  <c r="H551" i="1" s="1"/>
  <c r="C551" i="1"/>
  <c r="G550" i="1"/>
  <c r="D550" i="1"/>
  <c r="H550" i="1" s="1"/>
  <c r="C550" i="1"/>
  <c r="D549" i="1"/>
  <c r="H549" i="1" s="1"/>
  <c r="C549" i="1"/>
  <c r="G548" i="1"/>
  <c r="D548" i="1"/>
  <c r="H548" i="1" s="1"/>
  <c r="C548" i="1"/>
  <c r="D547" i="1"/>
  <c r="H547" i="1" s="1"/>
  <c r="C547" i="1"/>
  <c r="G546" i="1"/>
  <c r="D546" i="1"/>
  <c r="H546" i="1" s="1"/>
  <c r="C546" i="1"/>
  <c r="D545" i="1"/>
  <c r="H545" i="1" s="1"/>
  <c r="C545" i="1"/>
  <c r="G544" i="1"/>
  <c r="D544" i="1"/>
  <c r="H544" i="1" s="1"/>
  <c r="C544" i="1"/>
  <c r="D543" i="1"/>
  <c r="H543" i="1" s="1"/>
  <c r="C543" i="1"/>
  <c r="G542" i="1"/>
  <c r="D542" i="1"/>
  <c r="H542" i="1" s="1"/>
  <c r="C542" i="1"/>
  <c r="D541" i="1"/>
  <c r="H541" i="1" s="1"/>
  <c r="C541" i="1"/>
  <c r="G540" i="1"/>
  <c r="D540" i="1"/>
  <c r="H540" i="1" s="1"/>
  <c r="C540" i="1"/>
  <c r="D539" i="1"/>
  <c r="H539" i="1" s="1"/>
  <c r="C539" i="1"/>
  <c r="G538" i="1"/>
  <c r="D538" i="1"/>
  <c r="H538" i="1" s="1"/>
  <c r="C538" i="1"/>
  <c r="D537" i="1"/>
  <c r="H537" i="1" s="1"/>
  <c r="C537" i="1"/>
  <c r="G536" i="1"/>
  <c r="D536" i="1"/>
  <c r="H536" i="1" s="1"/>
  <c r="C536" i="1"/>
  <c r="D535" i="1"/>
  <c r="H535" i="1" s="1"/>
  <c r="C535" i="1"/>
  <c r="G534" i="1"/>
  <c r="D534" i="1"/>
  <c r="H534" i="1" s="1"/>
  <c r="C534" i="1"/>
  <c r="D533" i="1"/>
  <c r="H533" i="1" s="1"/>
  <c r="C533" i="1"/>
  <c r="G532" i="1"/>
  <c r="D532" i="1"/>
  <c r="H532" i="1" s="1"/>
  <c r="C532" i="1"/>
  <c r="D531" i="1"/>
  <c r="H531" i="1" s="1"/>
  <c r="C531" i="1"/>
  <c r="G530" i="1"/>
  <c r="D530" i="1"/>
  <c r="H530" i="1" s="1"/>
  <c r="C530" i="1"/>
  <c r="D529" i="1"/>
  <c r="H529" i="1" s="1"/>
  <c r="C529" i="1"/>
  <c r="G528" i="1"/>
  <c r="D528" i="1"/>
  <c r="H528" i="1" s="1"/>
  <c r="C528" i="1"/>
  <c r="D527" i="1"/>
  <c r="H527" i="1" s="1"/>
  <c r="C527" i="1"/>
  <c r="G526" i="1"/>
  <c r="D526" i="1"/>
  <c r="H526" i="1" s="1"/>
  <c r="C526" i="1"/>
  <c r="D525" i="1"/>
  <c r="H525" i="1" s="1"/>
  <c r="C525" i="1"/>
  <c r="G524" i="1"/>
  <c r="D524" i="1"/>
  <c r="H524" i="1" s="1"/>
  <c r="C524" i="1"/>
  <c r="D521" i="1"/>
  <c r="H521" i="1" s="1"/>
  <c r="C521" i="1"/>
  <c r="G520" i="1"/>
  <c r="D520" i="1"/>
  <c r="H520" i="1" s="1"/>
  <c r="C520" i="1"/>
  <c r="D519" i="1"/>
  <c r="H519" i="1" s="1"/>
  <c r="C519" i="1"/>
  <c r="G518" i="1"/>
  <c r="D518" i="1"/>
  <c r="H518" i="1" s="1"/>
  <c r="C518" i="1"/>
  <c r="D517" i="1"/>
  <c r="H517" i="1" s="1"/>
  <c r="C517" i="1"/>
  <c r="G516" i="1"/>
  <c r="D516" i="1"/>
  <c r="H516" i="1" s="1"/>
  <c r="C516" i="1"/>
  <c r="D515" i="1"/>
  <c r="H515" i="1" s="1"/>
  <c r="C515" i="1"/>
  <c r="G514" i="1"/>
  <c r="D514" i="1"/>
  <c r="H514" i="1" s="1"/>
  <c r="C514" i="1"/>
  <c r="D513" i="1"/>
  <c r="H513" i="1" s="1"/>
  <c r="C513" i="1"/>
  <c r="G512" i="1"/>
  <c r="D512" i="1"/>
  <c r="H512" i="1" s="1"/>
  <c r="C512" i="1"/>
  <c r="D511" i="1"/>
  <c r="H511" i="1" s="1"/>
  <c r="C511" i="1"/>
  <c r="G510" i="1"/>
  <c r="D510" i="1"/>
  <c r="H510" i="1" s="1"/>
  <c r="C510" i="1"/>
  <c r="D508" i="1"/>
  <c r="H508" i="1" s="1"/>
  <c r="C508" i="1"/>
  <c r="G507" i="1"/>
  <c r="D507" i="1"/>
  <c r="H507" i="1" s="1"/>
  <c r="C507" i="1"/>
  <c r="D506" i="1"/>
  <c r="H506" i="1" s="1"/>
  <c r="C506" i="1"/>
  <c r="G505" i="1"/>
  <c r="D505" i="1"/>
  <c r="H505" i="1" s="1"/>
  <c r="C505" i="1"/>
  <c r="D504" i="1"/>
  <c r="H504" i="1" s="1"/>
  <c r="C504" i="1"/>
  <c r="G503" i="1"/>
  <c r="D503" i="1"/>
  <c r="H503" i="1" s="1"/>
  <c r="C503" i="1"/>
  <c r="D502" i="1"/>
  <c r="H502" i="1" s="1"/>
  <c r="C502" i="1"/>
  <c r="G501" i="1"/>
  <c r="D501" i="1"/>
  <c r="H501" i="1" s="1"/>
  <c r="C501" i="1"/>
  <c r="D500" i="1"/>
  <c r="H500" i="1" s="1"/>
  <c r="C500" i="1"/>
  <c r="G499" i="1"/>
  <c r="D499" i="1"/>
  <c r="H499" i="1" s="1"/>
  <c r="C499" i="1"/>
  <c r="D498" i="1"/>
  <c r="H498" i="1" s="1"/>
  <c r="C498" i="1"/>
  <c r="G497" i="1"/>
  <c r="D497" i="1"/>
  <c r="H497" i="1" s="1"/>
  <c r="C497" i="1"/>
  <c r="D496" i="1"/>
  <c r="H496" i="1" s="1"/>
  <c r="C496" i="1"/>
  <c r="G495" i="1"/>
  <c r="D495" i="1"/>
  <c r="H495" i="1" s="1"/>
  <c r="C495" i="1"/>
  <c r="D494" i="1"/>
  <c r="H494" i="1" s="1"/>
  <c r="C494" i="1"/>
  <c r="G493" i="1"/>
  <c r="D493" i="1"/>
  <c r="H493" i="1" s="1"/>
  <c r="C493" i="1"/>
  <c r="D492" i="1"/>
  <c r="H492" i="1" s="1"/>
  <c r="C492" i="1"/>
  <c r="G491" i="1"/>
  <c r="D491" i="1"/>
  <c r="H491" i="1" s="1"/>
  <c r="C491" i="1"/>
  <c r="D490" i="1"/>
  <c r="H490" i="1" s="1"/>
  <c r="C490" i="1"/>
  <c r="G489" i="1"/>
  <c r="D489" i="1"/>
  <c r="H489" i="1" s="1"/>
  <c r="C489" i="1"/>
  <c r="D488" i="1"/>
  <c r="H488" i="1" s="1"/>
  <c r="C488" i="1"/>
  <c r="G487" i="1"/>
  <c r="D487" i="1"/>
  <c r="H487" i="1" s="1"/>
  <c r="C487" i="1"/>
  <c r="D486" i="1"/>
  <c r="H486" i="1" s="1"/>
  <c r="C486" i="1"/>
  <c r="G485" i="1"/>
  <c r="D485" i="1"/>
  <c r="H485" i="1" s="1"/>
  <c r="C485" i="1"/>
  <c r="D484" i="1"/>
  <c r="H484" i="1" s="1"/>
  <c r="C484" i="1"/>
  <c r="G483" i="1"/>
  <c r="D483" i="1"/>
  <c r="H483" i="1" s="1"/>
  <c r="C483" i="1"/>
  <c r="D482" i="1"/>
  <c r="H482" i="1" s="1"/>
  <c r="C482" i="1"/>
  <c r="G481" i="1"/>
  <c r="D481" i="1"/>
  <c r="H481" i="1" s="1"/>
  <c r="C481" i="1"/>
  <c r="D480" i="1"/>
  <c r="H480" i="1" s="1"/>
  <c r="C480" i="1"/>
  <c r="G479" i="1"/>
  <c r="D479" i="1"/>
  <c r="H479" i="1" s="1"/>
  <c r="C479" i="1"/>
  <c r="D478" i="1"/>
  <c r="D477" i="1"/>
  <c r="H477" i="1" s="1"/>
  <c r="C477" i="1"/>
  <c r="G476" i="1"/>
  <c r="D476" i="1"/>
  <c r="H476" i="1" s="1"/>
  <c r="C476" i="1"/>
  <c r="D475" i="1"/>
  <c r="H475" i="1" s="1"/>
  <c r="C475" i="1"/>
  <c r="G474" i="1"/>
  <c r="D474" i="1"/>
  <c r="H474" i="1" s="1"/>
  <c r="C474" i="1"/>
  <c r="D473" i="1"/>
  <c r="H473" i="1" s="1"/>
  <c r="C473" i="1"/>
  <c r="G472" i="1"/>
  <c r="D472" i="1"/>
  <c r="H472" i="1" s="1"/>
  <c r="C472" i="1"/>
  <c r="D471" i="1"/>
  <c r="H471" i="1" s="1"/>
  <c r="C471" i="1"/>
  <c r="G470" i="1"/>
  <c r="D470" i="1"/>
  <c r="H470" i="1" s="1"/>
  <c r="C470" i="1"/>
  <c r="D469" i="1"/>
  <c r="H469" i="1" s="1"/>
  <c r="C469" i="1"/>
  <c r="G468" i="1"/>
  <c r="D468" i="1"/>
  <c r="H468" i="1" s="1"/>
  <c r="C468" i="1"/>
  <c r="D467" i="1"/>
  <c r="H467" i="1" s="1"/>
  <c r="C467" i="1"/>
  <c r="D466" i="1"/>
  <c r="G465" i="1"/>
  <c r="D465" i="1"/>
  <c r="H465" i="1" s="1"/>
  <c r="C465" i="1"/>
  <c r="D464" i="1"/>
  <c r="H464" i="1" s="1"/>
  <c r="C464" i="1"/>
  <c r="G463" i="1"/>
  <c r="D463" i="1"/>
  <c r="H463" i="1" s="1"/>
  <c r="C463" i="1"/>
  <c r="D462" i="1"/>
  <c r="H462" i="1" s="1"/>
  <c r="C462" i="1"/>
  <c r="G461" i="1"/>
  <c r="D461" i="1"/>
  <c r="H461" i="1" s="1"/>
  <c r="C461" i="1"/>
  <c r="D460" i="1"/>
  <c r="H460" i="1" s="1"/>
  <c r="C460" i="1"/>
  <c r="G459" i="1"/>
  <c r="D459" i="1"/>
  <c r="H459" i="1" s="1"/>
  <c r="C459" i="1"/>
  <c r="D458" i="1"/>
  <c r="H458" i="1" s="1"/>
  <c r="C458" i="1"/>
  <c r="G457" i="1"/>
  <c r="D457" i="1"/>
  <c r="H457" i="1" s="1"/>
  <c r="C457" i="1"/>
  <c r="D456" i="1"/>
  <c r="H456" i="1" s="1"/>
  <c r="C456" i="1"/>
  <c r="G455" i="1"/>
  <c r="D455" i="1"/>
  <c r="H455" i="1" s="1"/>
  <c r="C455" i="1"/>
  <c r="D454" i="1"/>
  <c r="H454" i="1" s="1"/>
  <c r="C454" i="1"/>
  <c r="C453" i="1"/>
  <c r="D452" i="1"/>
  <c r="H452" i="1" s="1"/>
  <c r="C452" i="1"/>
  <c r="G451" i="1"/>
  <c r="D451" i="1"/>
  <c r="H451" i="1" s="1"/>
  <c r="C451" i="1"/>
  <c r="D450" i="1"/>
  <c r="H450" i="1" s="1"/>
  <c r="C450" i="1"/>
  <c r="G449" i="1"/>
  <c r="D449" i="1"/>
  <c r="H449" i="1" s="1"/>
  <c r="C449" i="1"/>
  <c r="D448" i="1"/>
  <c r="H448" i="1" s="1"/>
  <c r="C448" i="1"/>
  <c r="G447" i="1"/>
  <c r="D447" i="1"/>
  <c r="H447" i="1" s="1"/>
  <c r="C447" i="1"/>
  <c r="D446" i="1"/>
  <c r="H446" i="1" s="1"/>
  <c r="C446" i="1"/>
  <c r="G445" i="1"/>
  <c r="D445" i="1"/>
  <c r="H445" i="1" s="1"/>
  <c r="C445" i="1"/>
  <c r="D444" i="1"/>
  <c r="H444" i="1" s="1"/>
  <c r="C444" i="1"/>
  <c r="G443" i="1"/>
  <c r="D443" i="1"/>
  <c r="H443" i="1" s="1"/>
  <c r="C443" i="1"/>
  <c r="D442" i="1"/>
  <c r="H442" i="1" s="1"/>
  <c r="C442" i="1"/>
  <c r="G441" i="1"/>
  <c r="D441" i="1"/>
  <c r="H441" i="1" s="1"/>
  <c r="C441" i="1"/>
  <c r="D440" i="1"/>
  <c r="H440" i="1" s="1"/>
  <c r="C440" i="1"/>
  <c r="G439" i="1"/>
  <c r="D439" i="1"/>
  <c r="H439" i="1" s="1"/>
  <c r="C439" i="1"/>
  <c r="D438" i="1"/>
  <c r="H438" i="1" s="1"/>
  <c r="C438" i="1"/>
  <c r="G437" i="1"/>
  <c r="D437" i="1"/>
  <c r="H437" i="1" s="1"/>
  <c r="C437" i="1"/>
  <c r="D436" i="1"/>
  <c r="H436" i="1" s="1"/>
  <c r="C436" i="1"/>
  <c r="G435" i="1"/>
  <c r="D435" i="1"/>
  <c r="H435" i="1" s="1"/>
  <c r="C435" i="1"/>
  <c r="D434" i="1"/>
  <c r="H434" i="1" s="1"/>
  <c r="C434" i="1"/>
  <c r="G433" i="1"/>
  <c r="D433" i="1"/>
  <c r="H433" i="1" s="1"/>
  <c r="C433" i="1"/>
  <c r="D432" i="1"/>
  <c r="H432" i="1" s="1"/>
  <c r="C432" i="1"/>
  <c r="G431" i="1"/>
  <c r="D431" i="1"/>
  <c r="H431" i="1" s="1"/>
  <c r="C431" i="1"/>
  <c r="D430" i="1"/>
  <c r="H430" i="1" s="1"/>
  <c r="C430" i="1"/>
  <c r="G429" i="1"/>
  <c r="D429" i="1"/>
  <c r="H429" i="1" s="1"/>
  <c r="C429" i="1"/>
  <c r="D428" i="1"/>
  <c r="H428" i="1" s="1"/>
  <c r="C428" i="1"/>
  <c r="G427" i="1"/>
  <c r="D427" i="1"/>
  <c r="H427" i="1" s="1"/>
  <c r="C427" i="1"/>
  <c r="D426" i="1"/>
  <c r="H426" i="1" s="1"/>
  <c r="C426" i="1"/>
  <c r="G425" i="1"/>
  <c r="D425" i="1"/>
  <c r="H425" i="1" s="1"/>
  <c r="C425" i="1"/>
  <c r="D424" i="1"/>
  <c r="H424" i="1" s="1"/>
  <c r="C424" i="1"/>
  <c r="G423" i="1"/>
  <c r="D423" i="1"/>
  <c r="H423" i="1" s="1"/>
  <c r="C423" i="1"/>
  <c r="D422" i="1"/>
  <c r="H422" i="1" s="1"/>
  <c r="C422" i="1"/>
  <c r="G421" i="1"/>
  <c r="D421" i="1"/>
  <c r="H421" i="1" s="1"/>
  <c r="C421" i="1"/>
  <c r="D420" i="1"/>
  <c r="H420" i="1" s="1"/>
  <c r="C420" i="1"/>
  <c r="G419" i="1"/>
  <c r="D419" i="1"/>
  <c r="H419" i="1" s="1"/>
  <c r="C419" i="1"/>
  <c r="D418" i="1"/>
  <c r="H418" i="1" s="1"/>
  <c r="C418" i="1"/>
  <c r="G417" i="1"/>
  <c r="D417" i="1"/>
  <c r="H417" i="1" s="1"/>
  <c r="C417" i="1"/>
  <c r="D416" i="1"/>
  <c r="H416" i="1" s="1"/>
  <c r="C416" i="1"/>
  <c r="D415" i="1"/>
  <c r="D413" i="1"/>
  <c r="H413" i="1" s="1"/>
  <c r="C413" i="1"/>
  <c r="D412" i="1"/>
  <c r="C412" i="1"/>
  <c r="C411" i="1"/>
  <c r="D406" i="1"/>
  <c r="C406" i="1"/>
  <c r="G405" i="1"/>
  <c r="D405" i="1"/>
  <c r="H405" i="1" s="1"/>
  <c r="C405" i="1"/>
  <c r="D404" i="1"/>
  <c r="H404" i="1" s="1"/>
  <c r="C404" i="1"/>
  <c r="G401" i="1"/>
  <c r="D401" i="1"/>
  <c r="H401" i="1" s="1"/>
  <c r="C401" i="1"/>
  <c r="D400" i="1"/>
  <c r="H400" i="1" s="1"/>
  <c r="C400" i="1"/>
  <c r="G399" i="1"/>
  <c r="D399" i="1"/>
  <c r="H399" i="1" s="1"/>
  <c r="C399" i="1"/>
  <c r="D398" i="1"/>
  <c r="H398" i="1" s="1"/>
  <c r="C398" i="1"/>
  <c r="D397" i="1"/>
  <c r="H397" i="1" s="1"/>
  <c r="C397" i="1"/>
  <c r="D396" i="1"/>
  <c r="H396" i="1" s="1"/>
  <c r="C396" i="1"/>
  <c r="G395" i="1"/>
  <c r="D395" i="1"/>
  <c r="H395" i="1" s="1"/>
  <c r="C395" i="1"/>
  <c r="D394" i="1"/>
  <c r="H394" i="1" s="1"/>
  <c r="C394" i="1"/>
  <c r="G393" i="1"/>
  <c r="D393" i="1"/>
  <c r="H393" i="1" s="1"/>
  <c r="C393" i="1"/>
  <c r="D392" i="1"/>
  <c r="H392" i="1" s="1"/>
  <c r="C392" i="1"/>
  <c r="G391" i="1"/>
  <c r="D391" i="1"/>
  <c r="H391" i="1" s="1"/>
  <c r="C391" i="1"/>
  <c r="D390" i="1"/>
  <c r="H390" i="1" s="1"/>
  <c r="C390" i="1"/>
  <c r="D389" i="1"/>
  <c r="H389" i="1" s="1"/>
  <c r="C389" i="1"/>
  <c r="D388" i="1"/>
  <c r="H388" i="1" s="1"/>
  <c r="C388" i="1"/>
  <c r="G387" i="1"/>
  <c r="D387" i="1"/>
  <c r="H387" i="1" s="1"/>
  <c r="C387" i="1"/>
  <c r="C386" i="1"/>
  <c r="G385" i="1"/>
  <c r="D385" i="1"/>
  <c r="H385" i="1" s="1"/>
  <c r="C385" i="1"/>
  <c r="D384" i="1"/>
  <c r="H384" i="1" s="1"/>
  <c r="C384" i="1"/>
  <c r="G383" i="1"/>
  <c r="D383" i="1"/>
  <c r="H383" i="1" s="1"/>
  <c r="C383" i="1"/>
  <c r="D382" i="1"/>
  <c r="H382" i="1" s="1"/>
  <c r="C382" i="1"/>
  <c r="G381" i="1"/>
  <c r="D381" i="1"/>
  <c r="H381" i="1" s="1"/>
  <c r="C381" i="1"/>
  <c r="D380" i="1"/>
  <c r="H380" i="1" s="1"/>
  <c r="C380" i="1"/>
  <c r="G379" i="1"/>
  <c r="D379" i="1"/>
  <c r="H379" i="1" s="1"/>
  <c r="C379" i="1"/>
  <c r="D378" i="1"/>
  <c r="H378" i="1" s="1"/>
  <c r="C378" i="1"/>
  <c r="G377" i="1"/>
  <c r="D377" i="1"/>
  <c r="H377" i="1" s="1"/>
  <c r="C377" i="1"/>
  <c r="D376" i="1"/>
  <c r="H376" i="1" s="1"/>
  <c r="C376" i="1"/>
  <c r="G375" i="1"/>
  <c r="D375" i="1"/>
  <c r="H375" i="1" s="1"/>
  <c r="C375" i="1"/>
  <c r="D374" i="1"/>
  <c r="H374" i="1" s="1"/>
  <c r="C374" i="1"/>
  <c r="G373" i="1"/>
  <c r="D373" i="1"/>
  <c r="H373" i="1" s="1"/>
  <c r="C373" i="1"/>
  <c r="D372" i="1"/>
  <c r="H372" i="1" s="1"/>
  <c r="C372" i="1"/>
  <c r="D371" i="1"/>
  <c r="H371" i="1" s="1"/>
  <c r="C371" i="1"/>
  <c r="D370" i="1"/>
  <c r="H370" i="1" s="1"/>
  <c r="C370" i="1"/>
  <c r="G369" i="1"/>
  <c r="D369" i="1"/>
  <c r="H369" i="1" s="1"/>
  <c r="C369" i="1"/>
  <c r="D368" i="1"/>
  <c r="H368" i="1" s="1"/>
  <c r="C368" i="1"/>
  <c r="D367" i="1"/>
  <c r="C367" i="1"/>
  <c r="G367" i="1" s="1"/>
  <c r="D366" i="1"/>
  <c r="H366" i="1" s="1"/>
  <c r="C366" i="1"/>
  <c r="D365" i="1"/>
  <c r="G365" i="1" s="1"/>
  <c r="C365" i="1"/>
  <c r="D364" i="1"/>
  <c r="C364" i="1"/>
  <c r="D363" i="1"/>
  <c r="C363" i="1"/>
  <c r="D362" i="1"/>
  <c r="H362" i="1" s="1"/>
  <c r="C362" i="1"/>
  <c r="G361" i="1"/>
  <c r="D361" i="1"/>
  <c r="H361" i="1" s="1"/>
  <c r="C361" i="1"/>
  <c r="D360" i="1"/>
  <c r="H360" i="1" s="1"/>
  <c r="C360" i="1"/>
  <c r="D359" i="1"/>
  <c r="H359" i="1" s="1"/>
  <c r="C359" i="1"/>
  <c r="D357" i="1"/>
  <c r="H357" i="1" s="1"/>
  <c r="C357" i="1"/>
  <c r="G356" i="1"/>
  <c r="D356" i="1"/>
  <c r="H356" i="1" s="1"/>
  <c r="C356" i="1"/>
  <c r="D355" i="1"/>
  <c r="H355" i="1" s="1"/>
  <c r="C355" i="1"/>
  <c r="G354" i="1"/>
  <c r="D354" i="1"/>
  <c r="H354" i="1" s="1"/>
  <c r="C354" i="1"/>
  <c r="D353" i="1"/>
  <c r="H353" i="1" s="1"/>
  <c r="C353" i="1"/>
  <c r="G352" i="1"/>
  <c r="D352" i="1"/>
  <c r="H352" i="1" s="1"/>
  <c r="C352" i="1"/>
  <c r="D351" i="1"/>
  <c r="H351" i="1" s="1"/>
  <c r="C351" i="1"/>
  <c r="G350" i="1"/>
  <c r="D350" i="1"/>
  <c r="H350" i="1" s="1"/>
  <c r="C350" i="1"/>
  <c r="D349" i="1"/>
  <c r="H349" i="1" s="1"/>
  <c r="C349" i="1"/>
  <c r="G348" i="1"/>
  <c r="D348" i="1"/>
  <c r="H348" i="1" s="1"/>
  <c r="C348" i="1"/>
  <c r="D347" i="1"/>
  <c r="H347" i="1" s="1"/>
  <c r="C347" i="1"/>
  <c r="C346" i="1"/>
  <c r="D344" i="1"/>
  <c r="H344" i="1" s="1"/>
  <c r="C344" i="1"/>
  <c r="G343" i="1"/>
  <c r="D343" i="1"/>
  <c r="H343" i="1" s="1"/>
  <c r="C343" i="1"/>
  <c r="D342" i="1"/>
  <c r="H342" i="1" s="1"/>
  <c r="C342" i="1"/>
  <c r="G341" i="1"/>
  <c r="D341" i="1"/>
  <c r="H341" i="1" s="1"/>
  <c r="C341" i="1"/>
  <c r="D340" i="1"/>
  <c r="D339" i="1"/>
  <c r="D338" i="1"/>
  <c r="H338" i="1" s="1"/>
  <c r="C338" i="1"/>
  <c r="G337" i="1"/>
  <c r="D337" i="1"/>
  <c r="H337" i="1" s="1"/>
  <c r="C337" i="1"/>
  <c r="D336" i="1"/>
  <c r="H336" i="1" s="1"/>
  <c r="C336" i="1"/>
  <c r="G335" i="1"/>
  <c r="D335" i="1"/>
  <c r="H335" i="1" s="1"/>
  <c r="C335" i="1"/>
  <c r="D334" i="1"/>
  <c r="H334" i="1" s="1"/>
  <c r="C334" i="1"/>
  <c r="G333" i="1"/>
  <c r="D333" i="1"/>
  <c r="H333" i="1" s="1"/>
  <c r="C333" i="1"/>
  <c r="D332" i="1"/>
  <c r="H332" i="1" s="1"/>
  <c r="C332" i="1"/>
  <c r="G331" i="1"/>
  <c r="D331" i="1"/>
  <c r="H331" i="1" s="1"/>
  <c r="C331" i="1"/>
  <c r="D330" i="1"/>
  <c r="H330" i="1" s="1"/>
  <c r="C330" i="1"/>
  <c r="G329" i="1"/>
  <c r="D329" i="1"/>
  <c r="H329" i="1" s="1"/>
  <c r="C329" i="1"/>
  <c r="D328" i="1"/>
  <c r="H328" i="1" s="1"/>
  <c r="C328" i="1"/>
  <c r="G327" i="1"/>
  <c r="D327" i="1"/>
  <c r="H327" i="1" s="1"/>
  <c r="C327" i="1"/>
  <c r="D326" i="1"/>
  <c r="H326" i="1" s="1"/>
  <c r="C326" i="1"/>
  <c r="G325" i="1"/>
  <c r="D325" i="1"/>
  <c r="H325" i="1" s="1"/>
  <c r="C325" i="1"/>
  <c r="D324" i="1"/>
  <c r="H324" i="1" s="1"/>
  <c r="C324" i="1"/>
  <c r="G323" i="1"/>
  <c r="D323" i="1"/>
  <c r="H323" i="1" s="1"/>
  <c r="C323" i="1"/>
  <c r="D322" i="1"/>
  <c r="H322" i="1" s="1"/>
  <c r="C322" i="1"/>
  <c r="G321" i="1"/>
  <c r="D321" i="1"/>
  <c r="H321" i="1" s="1"/>
  <c r="C321" i="1"/>
  <c r="D320" i="1"/>
  <c r="H320" i="1" s="1"/>
  <c r="C320" i="1"/>
  <c r="G319" i="1"/>
  <c r="D319" i="1"/>
  <c r="H319" i="1" s="1"/>
  <c r="C319" i="1"/>
  <c r="D318" i="1"/>
  <c r="H318" i="1" s="1"/>
  <c r="C318" i="1"/>
  <c r="G317" i="1"/>
  <c r="D317" i="1"/>
  <c r="H317" i="1" s="1"/>
  <c r="C317" i="1"/>
  <c r="D316" i="1"/>
  <c r="H316" i="1" s="1"/>
  <c r="C316" i="1"/>
  <c r="G315" i="1"/>
  <c r="D315" i="1"/>
  <c r="H315" i="1" s="1"/>
  <c r="C315" i="1"/>
  <c r="D314" i="1"/>
  <c r="H314" i="1" s="1"/>
  <c r="C314" i="1"/>
  <c r="G313" i="1"/>
  <c r="D313" i="1"/>
  <c r="H313" i="1" s="1"/>
  <c r="C313" i="1"/>
  <c r="D312" i="1"/>
  <c r="H312" i="1" s="1"/>
  <c r="C312" i="1"/>
  <c r="G311" i="1"/>
  <c r="D311" i="1"/>
  <c r="H311" i="1" s="1"/>
  <c r="C311" i="1"/>
  <c r="D310" i="1"/>
  <c r="H310" i="1" s="1"/>
  <c r="C310" i="1"/>
  <c r="D309" i="1"/>
  <c r="H309" i="1" s="1"/>
  <c r="C309" i="1"/>
  <c r="D308" i="1"/>
  <c r="C308" i="1"/>
  <c r="D307" i="1"/>
  <c r="C307" i="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C294" i="1"/>
  <c r="H292" i="1"/>
  <c r="G292" i="1"/>
  <c r="D292" i="1"/>
  <c r="C292" i="1"/>
  <c r="D291" i="1"/>
  <c r="C291" i="1"/>
  <c r="H291" i="1" s="1"/>
  <c r="D290" i="1"/>
  <c r="C290" i="1"/>
  <c r="D289" i="1"/>
  <c r="G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C260" i="1"/>
  <c r="H258" i="1"/>
  <c r="G258" i="1"/>
  <c r="D258" i="1"/>
  <c r="C258" i="1"/>
  <c r="D257" i="1"/>
  <c r="C257" i="1"/>
  <c r="H257" i="1" s="1"/>
  <c r="H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C233" i="1"/>
  <c r="H233" i="1" s="1"/>
  <c r="D232" i="1"/>
  <c r="C232" i="1"/>
  <c r="G232" i="1" s="1"/>
  <c r="H231" i="1"/>
  <c r="G231" i="1"/>
  <c r="D231" i="1"/>
  <c r="C231" i="1"/>
  <c r="H230" i="1"/>
  <c r="G230" i="1"/>
  <c r="D230" i="1"/>
  <c r="C230" i="1"/>
  <c r="H229" i="1"/>
  <c r="G229" i="1"/>
  <c r="D229" i="1"/>
  <c r="C229" i="1"/>
  <c r="D228" i="1"/>
  <c r="G228" i="1" s="1"/>
  <c r="C228" i="1"/>
  <c r="H228" i="1" s="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G210" i="1"/>
  <c r="D210" i="1"/>
  <c r="H210" i="1" s="1"/>
  <c r="C210" i="1"/>
  <c r="D209" i="1"/>
  <c r="C209" i="1"/>
  <c r="G208" i="1"/>
  <c r="D208" i="1"/>
  <c r="H208" i="1" s="1"/>
  <c r="C208" i="1"/>
  <c r="D207" i="1"/>
  <c r="H207" i="1" s="1"/>
  <c r="C207" i="1"/>
  <c r="D206" i="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1" i="1"/>
  <c r="H191" i="1" s="1"/>
  <c r="C191" i="1"/>
  <c r="D190" i="1"/>
  <c r="H190" i="1" s="1"/>
  <c r="C190" i="1"/>
  <c r="D189" i="1"/>
  <c r="C189" i="1"/>
  <c r="D188" i="1"/>
  <c r="C188" i="1"/>
  <c r="D187" i="1"/>
  <c r="H187" i="1" s="1"/>
  <c r="C187" i="1"/>
  <c r="D186" i="1"/>
  <c r="H186" i="1" s="1"/>
  <c r="C186" i="1"/>
  <c r="D185" i="1"/>
  <c r="H185" i="1" s="1"/>
  <c r="C185" i="1"/>
  <c r="C184" i="1"/>
  <c r="D183" i="1"/>
  <c r="H183" i="1" s="1"/>
  <c r="C183" i="1"/>
  <c r="D182" i="1"/>
  <c r="H182" i="1" s="1"/>
  <c r="C182" i="1"/>
  <c r="D181" i="1"/>
  <c r="H181" i="1" s="1"/>
  <c r="C181" i="1"/>
  <c r="D180" i="1"/>
  <c r="C180" i="1"/>
  <c r="D179" i="1"/>
  <c r="H179" i="1" s="1"/>
  <c r="C179" i="1"/>
  <c r="D178" i="1"/>
  <c r="C178" i="1"/>
  <c r="D177" i="1"/>
  <c r="H177" i="1" s="1"/>
  <c r="C177" i="1"/>
  <c r="D176" i="1"/>
  <c r="C176" i="1"/>
  <c r="D175" i="1"/>
  <c r="C175" i="1"/>
  <c r="D174" i="1"/>
  <c r="H174" i="1" s="1"/>
  <c r="C174" i="1"/>
  <c r="C173" i="1"/>
  <c r="D172" i="1"/>
  <c r="H172" i="1" s="1"/>
  <c r="C172" i="1"/>
  <c r="D171" i="1"/>
  <c r="H171" i="1" s="1"/>
  <c r="C171" i="1"/>
  <c r="D170" i="1"/>
  <c r="C170" i="1"/>
  <c r="D169" i="1"/>
  <c r="H169" i="1" s="1"/>
  <c r="C169" i="1"/>
  <c r="D168" i="1"/>
  <c r="H168" i="1" s="1"/>
  <c r="C168" i="1"/>
  <c r="D167" i="1"/>
  <c r="C167" i="1"/>
  <c r="D166" i="1"/>
  <c r="C166" i="1"/>
  <c r="C165" i="1"/>
  <c r="D164" i="1"/>
  <c r="H164" i="1" s="1"/>
  <c r="C164" i="1"/>
  <c r="D163" i="1"/>
  <c r="H163" i="1" s="1"/>
  <c r="C163" i="1"/>
  <c r="D162" i="1"/>
  <c r="C162" i="1"/>
  <c r="D161" i="1"/>
  <c r="C161" i="1"/>
  <c r="D160" i="1"/>
  <c r="C160" i="1"/>
  <c r="H158" i="1"/>
  <c r="G158" i="1"/>
  <c r="D158" i="1"/>
  <c r="C158" i="1"/>
  <c r="D157" i="1"/>
  <c r="C157" i="1"/>
  <c r="H156" i="1"/>
  <c r="G156" i="1"/>
  <c r="D156" i="1"/>
  <c r="C156" i="1"/>
  <c r="D155" i="1"/>
  <c r="C155" i="1"/>
  <c r="H154" i="1"/>
  <c r="G154" i="1"/>
  <c r="D154" i="1"/>
  <c r="C154" i="1"/>
  <c r="H153" i="1"/>
  <c r="G153" i="1"/>
  <c r="D153" i="1"/>
  <c r="C153" i="1"/>
  <c r="H152" i="1"/>
  <c r="G152" i="1"/>
  <c r="D152" i="1"/>
  <c r="C152" i="1"/>
  <c r="H151" i="1"/>
  <c r="G151" i="1"/>
  <c r="D151" i="1"/>
  <c r="C151" i="1"/>
  <c r="D150" i="1"/>
  <c r="C150" i="1"/>
  <c r="H150" i="1" s="1"/>
  <c r="D149" i="1"/>
  <c r="C149" i="1"/>
  <c r="H149" i="1" s="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G135" i="1"/>
  <c r="D135" i="1"/>
  <c r="H135" i="1" s="1"/>
  <c r="C135" i="1"/>
  <c r="G134" i="1"/>
  <c r="D134" i="1"/>
  <c r="H134" i="1" s="1"/>
  <c r="C134" i="1"/>
  <c r="G133" i="1"/>
  <c r="D133" i="1"/>
  <c r="H133" i="1" s="1"/>
  <c r="C133" i="1"/>
  <c r="G132" i="1"/>
  <c r="D132" i="1"/>
  <c r="H132" i="1" s="1"/>
  <c r="C132" i="1"/>
  <c r="G131" i="1"/>
  <c r="D131" i="1"/>
  <c r="H131" i="1" s="1"/>
  <c r="C131" i="1"/>
  <c r="G130" i="1"/>
  <c r="D130" i="1"/>
  <c r="H130" i="1" s="1"/>
  <c r="C130" i="1"/>
  <c r="G129" i="1"/>
  <c r="D129" i="1"/>
  <c r="H129" i="1" s="1"/>
  <c r="C129" i="1"/>
  <c r="G128" i="1"/>
  <c r="D128" i="1"/>
  <c r="H128" i="1" s="1"/>
  <c r="C128" i="1"/>
  <c r="G127" i="1"/>
  <c r="D127" i="1"/>
  <c r="H127" i="1" s="1"/>
  <c r="C127" i="1"/>
  <c r="G126" i="1"/>
  <c r="D126" i="1"/>
  <c r="H126" i="1" s="1"/>
  <c r="C126" i="1"/>
  <c r="D125" i="1"/>
  <c r="H125" i="1" s="1"/>
  <c r="C125" i="1"/>
  <c r="D124" i="1"/>
  <c r="H124" i="1" s="1"/>
  <c r="C124" i="1"/>
  <c r="D123" i="1"/>
  <c r="H123" i="1" s="1"/>
  <c r="C123" i="1"/>
  <c r="G122" i="1"/>
  <c r="D122" i="1"/>
  <c r="H122" i="1" s="1"/>
  <c r="C122" i="1"/>
  <c r="D121" i="1"/>
  <c r="H121" i="1" s="1"/>
  <c r="C121" i="1"/>
  <c r="D120" i="1"/>
  <c r="D119" i="1"/>
  <c r="H119" i="1" s="1"/>
  <c r="C119" i="1"/>
  <c r="D118" i="1"/>
  <c r="C118" i="1"/>
  <c r="D117" i="1"/>
  <c r="H117" i="1" s="1"/>
  <c r="C117" i="1"/>
  <c r="D116" i="1"/>
  <c r="C116" i="1"/>
  <c r="D115" i="1"/>
  <c r="H115" i="1" s="1"/>
  <c r="C115" i="1"/>
  <c r="D114" i="1"/>
  <c r="H114" i="1" s="1"/>
  <c r="C114" i="1"/>
  <c r="D113" i="1"/>
  <c r="C113" i="1"/>
  <c r="D112" i="1"/>
  <c r="H112" i="1" s="1"/>
  <c r="C112" i="1"/>
  <c r="D111" i="1"/>
  <c r="C111" i="1"/>
  <c r="D110" i="1"/>
  <c r="C110" i="1"/>
  <c r="D109" i="1"/>
  <c r="H109" i="1" s="1"/>
  <c r="C109" i="1"/>
  <c r="D108" i="1"/>
  <c r="C108" i="1"/>
  <c r="D107" i="1"/>
  <c r="H107" i="1" s="1"/>
  <c r="C107" i="1"/>
  <c r="D106" i="1"/>
  <c r="C106" i="1"/>
  <c r="D105" i="1"/>
  <c r="C105" i="1"/>
  <c r="D104" i="1"/>
  <c r="H104" i="1" s="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H90" i="1"/>
  <c r="D90" i="1"/>
  <c r="C90" i="1"/>
  <c r="G90" i="1" s="1"/>
  <c r="D89" i="1"/>
  <c r="H89" i="1" s="1"/>
  <c r="C89" i="1"/>
  <c r="G89" i="1" s="1"/>
  <c r="H88" i="1"/>
  <c r="G88" i="1"/>
  <c r="D88" i="1"/>
  <c r="C88"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9" i="1" s="1"/>
  <c r="C78" i="1"/>
  <c r="H77" i="1"/>
  <c r="G77" i="1"/>
  <c r="D77" i="1"/>
  <c r="C77" i="1"/>
  <c r="H76" i="1"/>
  <c r="G76" i="1"/>
  <c r="D76" i="1"/>
  <c r="C76" i="1"/>
  <c r="H75" i="1"/>
  <c r="G75" i="1"/>
  <c r="D75" i="1"/>
  <c r="C75" i="1"/>
  <c r="H74" i="1"/>
  <c r="G74" i="1"/>
  <c r="D74" i="1"/>
  <c r="C74" i="1"/>
  <c r="H73" i="1"/>
  <c r="G73" i="1"/>
  <c r="D73" i="1"/>
  <c r="C73" i="1"/>
  <c r="D72" i="1"/>
  <c r="H72" i="1" s="1"/>
  <c r="C72" i="1"/>
  <c r="G72" i="1" s="1"/>
  <c r="H71" i="1"/>
  <c r="G71" i="1"/>
  <c r="D71" i="1"/>
  <c r="C71" i="1"/>
  <c r="D70" i="1"/>
  <c r="H70" i="1" s="1"/>
  <c r="C70" i="1"/>
  <c r="G70" i="1" s="1"/>
  <c r="H69" i="1"/>
  <c r="G69" i="1"/>
  <c r="D69" i="1"/>
  <c r="C69" i="1"/>
  <c r="H68" i="1"/>
  <c r="G68" i="1"/>
  <c r="D68" i="1"/>
  <c r="C68" i="1"/>
  <c r="H67" i="1"/>
  <c r="G67" i="1"/>
  <c r="D67" i="1"/>
  <c r="C67" i="1"/>
  <c r="H66" i="1"/>
  <c r="G66" i="1"/>
  <c r="D66" i="1"/>
  <c r="C66" i="1"/>
  <c r="D65" i="1"/>
  <c r="G65" i="1" s="1"/>
  <c r="C65" i="1"/>
  <c r="H65" i="1" s="1"/>
  <c r="D64" i="1"/>
  <c r="G64" i="1" s="1"/>
  <c r="C64" i="1"/>
  <c r="H64" i="1" s="1"/>
  <c r="H63" i="1"/>
  <c r="G63" i="1"/>
  <c r="D63" i="1"/>
  <c r="C63" i="1"/>
  <c r="H62" i="1"/>
  <c r="G62" i="1"/>
  <c r="D62" i="1"/>
  <c r="C62" i="1"/>
  <c r="H61" i="1"/>
  <c r="G61" i="1"/>
  <c r="D61" i="1"/>
  <c r="C61" i="1"/>
  <c r="H60" i="1"/>
  <c r="G60" i="1"/>
  <c r="D60" i="1"/>
  <c r="C60" i="1"/>
  <c r="G59" i="1"/>
  <c r="D59" i="1"/>
  <c r="C59" i="1"/>
  <c r="H59" i="1" s="1"/>
  <c r="H58" i="1"/>
  <c r="G58" i="1"/>
  <c r="D58" i="1"/>
  <c r="C58" i="1"/>
  <c r="D57" i="1"/>
  <c r="C57" i="1"/>
  <c r="H57" i="1" s="1"/>
  <c r="H56" i="1"/>
  <c r="D56" i="1"/>
  <c r="C56" i="1"/>
  <c r="G56" i="1" s="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D29" i="1"/>
  <c r="C29" i="1"/>
  <c r="H29" i="1" s="1"/>
  <c r="H28" i="1"/>
  <c r="D28" i="1"/>
  <c r="G28" i="1" s="1"/>
  <c r="C28" i="1"/>
  <c r="D27" i="1"/>
  <c r="G27" i="1" s="1"/>
  <c r="C27" i="1"/>
  <c r="H27" i="1" s="1"/>
  <c r="H26" i="1"/>
  <c r="D26" i="1"/>
  <c r="G26" i="1" s="1"/>
  <c r="C26" i="1"/>
  <c r="D25" i="1"/>
  <c r="C25" i="1"/>
  <c r="H24" i="1"/>
  <c r="D24" i="1"/>
  <c r="G24" i="1" s="1"/>
  <c r="C24" i="1"/>
  <c r="D23" i="1"/>
  <c r="C23" i="1"/>
  <c r="H23" i="1" s="1"/>
  <c r="H22" i="1"/>
  <c r="D22" i="1"/>
  <c r="G22" i="1" s="1"/>
  <c r="C22" i="1"/>
  <c r="H21" i="1"/>
  <c r="D21" i="1"/>
  <c r="G21" i="1" s="1"/>
  <c r="C21" i="1"/>
  <c r="D20" i="1"/>
  <c r="C20" i="1"/>
  <c r="H20" i="1" s="1"/>
  <c r="D19" i="1"/>
  <c r="C19" i="1"/>
  <c r="H19" i="1" s="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D9" i="1"/>
  <c r="G9" i="1" s="1"/>
  <c r="C9" i="1"/>
  <c r="H8" i="1"/>
  <c r="D8" i="1"/>
  <c r="G8" i="1" s="1"/>
  <c r="C8" i="1"/>
  <c r="H7" i="1"/>
  <c r="D7" i="1"/>
  <c r="G7" i="1" s="1"/>
  <c r="C7" i="1"/>
  <c r="H6" i="1"/>
  <c r="D6" i="1"/>
  <c r="G6" i="1" s="1"/>
  <c r="C6" i="1"/>
  <c r="D5" i="1"/>
  <c r="G5" i="1" s="1"/>
  <c r="C5" i="1"/>
  <c r="H5" i="1" s="1"/>
  <c r="D4" i="1"/>
  <c r="C4" i="1"/>
  <c r="H4" i="1" s="1"/>
  <c r="E284" i="9" l="1"/>
  <c r="B284" i="9" s="1"/>
  <c r="G288" i="1"/>
  <c r="D411" i="1"/>
  <c r="H411" i="1" s="1"/>
  <c r="G820" i="1"/>
  <c r="E67" i="9"/>
  <c r="G812" i="1"/>
  <c r="H757" i="1"/>
  <c r="H737" i="1"/>
  <c r="M221" i="9"/>
  <c r="G715" i="1"/>
  <c r="H40" i="9"/>
  <c r="G709" i="1"/>
  <c r="G692" i="1"/>
  <c r="G691" i="1"/>
  <c r="H654" i="1"/>
  <c r="G397" i="1"/>
  <c r="G389" i="1"/>
  <c r="G371" i="1"/>
  <c r="E363" i="4"/>
  <c r="D358" i="1" s="1"/>
  <c r="G363" i="1"/>
  <c r="G359" i="1"/>
  <c r="F364" i="4"/>
  <c r="H290" i="1"/>
  <c r="F264" i="4"/>
  <c r="F226" i="9"/>
  <c r="B226" i="9" s="1"/>
  <c r="G256" i="1"/>
  <c r="G255" i="1"/>
  <c r="E58" i="9"/>
  <c r="B58" i="9" s="1"/>
  <c r="E46" i="9"/>
  <c r="B46" i="9" s="1"/>
  <c r="F222" i="9"/>
  <c r="B222" i="9" s="1"/>
  <c r="E188" i="4"/>
  <c r="D184" i="1" s="1"/>
  <c r="M219" i="9"/>
  <c r="F219" i="9" s="1"/>
  <c r="B219" i="9" s="1"/>
  <c r="M218" i="9"/>
  <c r="E169" i="4"/>
  <c r="D165" i="1" s="1"/>
  <c r="H157" i="1"/>
  <c r="H155" i="1"/>
  <c r="F216" i="9"/>
  <c r="B216" i="9" s="1"/>
  <c r="E106" i="4"/>
  <c r="D102" i="1" s="1"/>
  <c r="F112" i="4"/>
  <c r="F107" i="4"/>
  <c r="E82" i="4"/>
  <c r="D78" i="1" s="1"/>
  <c r="H78" i="1" s="1"/>
  <c r="H81" i="1"/>
  <c r="F83" i="4"/>
  <c r="E34" i="9"/>
  <c r="B34" i="9" s="1"/>
  <c r="F74" i="4"/>
  <c r="F59" i="4"/>
  <c r="G55" i="1"/>
  <c r="H25" i="1"/>
  <c r="F29" i="4"/>
  <c r="E23" i="9"/>
  <c r="B23" i="9" s="1"/>
  <c r="F213" i="9"/>
  <c r="B213" i="9" s="1"/>
  <c r="H713" i="1"/>
  <c r="G711" i="1"/>
  <c r="H644" i="1"/>
  <c r="E652" i="4"/>
  <c r="D645" i="1" s="1"/>
  <c r="H645" i="1" s="1"/>
  <c r="H643" i="1"/>
  <c r="F652" i="4"/>
  <c r="F418" i="4"/>
  <c r="G413" i="1"/>
  <c r="H289" i="1"/>
  <c r="H56" i="9"/>
  <c r="E56" i="9" s="1"/>
  <c r="B56" i="9" s="1"/>
  <c r="G209" i="1"/>
  <c r="E196" i="4"/>
  <c r="D192" i="1" s="1"/>
  <c r="G206" i="1"/>
  <c r="G207" i="1"/>
  <c r="F210" i="4"/>
  <c r="H45" i="9"/>
  <c r="E45" i="9" s="1"/>
  <c r="B45" i="9" s="1"/>
  <c r="F221" i="9"/>
  <c r="B221" i="9" s="1"/>
  <c r="E43" i="9"/>
  <c r="F218" i="9"/>
  <c r="B218" i="9" s="1"/>
  <c r="E42" i="9"/>
  <c r="B42" i="9" s="1"/>
  <c r="E177" i="4"/>
  <c r="D173" i="1" s="1"/>
  <c r="H173" i="1" s="1"/>
  <c r="F169" i="4"/>
  <c r="F164" i="4"/>
  <c r="E40" i="9"/>
  <c r="B40" i="9" s="1"/>
  <c r="F159" i="4"/>
  <c r="E152" i="4"/>
  <c r="D148" i="1" s="1"/>
  <c r="F153" i="4"/>
  <c r="G125" i="1"/>
  <c r="G124" i="1"/>
  <c r="G121" i="1"/>
  <c r="G123" i="1"/>
  <c r="G78" i="1"/>
  <c r="F91" i="4"/>
  <c r="G87" i="1"/>
  <c r="G93" i="1"/>
  <c r="E50" i="4"/>
  <c r="D46" i="1" s="1"/>
  <c r="F68" i="4"/>
  <c r="E7" i="4"/>
  <c r="D3" i="1" s="1"/>
  <c r="H9" i="1"/>
  <c r="F8" i="4"/>
  <c r="H1520" i="1"/>
  <c r="H1580" i="1"/>
  <c r="H1579" i="1"/>
  <c r="I36" i="3"/>
  <c r="C1576" i="1"/>
  <c r="G1576" i="1" s="1"/>
  <c r="C1578" i="1"/>
  <c r="G1507" i="1"/>
  <c r="D26" i="8"/>
  <c r="D24" i="8" s="1"/>
  <c r="C1499" i="1" s="1"/>
  <c r="G1499" i="1" s="1"/>
  <c r="G1497" i="1"/>
  <c r="H1492" i="1"/>
  <c r="G1491" i="1"/>
  <c r="G1489" i="1"/>
  <c r="G1486" i="1"/>
  <c r="D8" i="8"/>
  <c r="C1483" i="1" s="1"/>
  <c r="G1483" i="1" s="1"/>
  <c r="H1504" i="1"/>
  <c r="H1502" i="1"/>
  <c r="H1484" i="1"/>
  <c r="H820" i="1"/>
  <c r="H812" i="1"/>
  <c r="H809" i="1"/>
  <c r="H715" i="1"/>
  <c r="H711" i="1"/>
  <c r="H692" i="1"/>
  <c r="H691" i="1"/>
  <c r="H659" i="1"/>
  <c r="E274" i="9"/>
  <c r="B274" i="9" s="1"/>
  <c r="G646" i="1"/>
  <c r="G642" i="1"/>
  <c r="G645" i="1"/>
  <c r="H406" i="1"/>
  <c r="H367" i="1"/>
  <c r="H365" i="1"/>
  <c r="H364" i="1"/>
  <c r="H363" i="1"/>
  <c r="H308" i="1"/>
  <c r="H307" i="1"/>
  <c r="G291" i="1"/>
  <c r="G290" i="1"/>
  <c r="D643" i="4"/>
  <c r="E273" i="9"/>
  <c r="B273" i="9" s="1"/>
  <c r="H412" i="1"/>
  <c r="F417" i="4"/>
  <c r="E69" i="9"/>
  <c r="B69" i="9" s="1"/>
  <c r="H260" i="1"/>
  <c r="G257" i="1"/>
  <c r="F252" i="4"/>
  <c r="C248" i="1"/>
  <c r="G233" i="1"/>
  <c r="H232" i="1"/>
  <c r="B224" i="9"/>
  <c r="H209" i="1"/>
  <c r="H206" i="1"/>
  <c r="H189" i="1"/>
  <c r="H184" i="1"/>
  <c r="H188" i="1"/>
  <c r="H180" i="1"/>
  <c r="H178" i="1"/>
  <c r="E41" i="9"/>
  <c r="B41" i="9" s="1"/>
  <c r="H176" i="1"/>
  <c r="H175" i="1"/>
  <c r="H170" i="1"/>
  <c r="H167" i="1"/>
  <c r="H166" i="1"/>
  <c r="H165" i="1"/>
  <c r="H162" i="1"/>
  <c r="H160" i="1"/>
  <c r="H161" i="1"/>
  <c r="G155" i="1"/>
  <c r="G157" i="1"/>
  <c r="G149" i="1"/>
  <c r="G150" i="1"/>
  <c r="H118" i="1"/>
  <c r="H116" i="1"/>
  <c r="H113" i="1"/>
  <c r="H111" i="1"/>
  <c r="H108" i="1"/>
  <c r="H110" i="1"/>
  <c r="H106" i="1"/>
  <c r="D106" i="4"/>
  <c r="F106" i="4" s="1"/>
  <c r="H103" i="1"/>
  <c r="H105" i="1"/>
  <c r="H87" i="1"/>
  <c r="G79" i="1"/>
  <c r="G81" i="1"/>
  <c r="E29" i="9"/>
  <c r="B29" i="9" s="1"/>
  <c r="G57" i="1"/>
  <c r="E25" i="9"/>
  <c r="B25" i="9" s="1"/>
  <c r="G29" i="1"/>
  <c r="G25" i="1"/>
  <c r="G23" i="1"/>
  <c r="G19" i="1"/>
  <c r="G20" i="1"/>
  <c r="G4" i="1"/>
  <c r="E26" i="9"/>
  <c r="B26" i="9" s="1"/>
  <c r="F214" i="9"/>
  <c r="B214" i="9" s="1"/>
  <c r="H1384" i="1"/>
  <c r="G1384" i="1"/>
  <c r="H1386" i="1"/>
  <c r="G1386" i="1"/>
  <c r="H1391" i="1"/>
  <c r="G1391" i="1"/>
  <c r="H1399" i="1"/>
  <c r="G1399" i="1"/>
  <c r="H1403" i="1"/>
  <c r="G1403" i="1"/>
  <c r="H1428" i="1"/>
  <c r="G1428" i="1"/>
  <c r="G103" i="1"/>
  <c r="G104" i="1"/>
  <c r="G105" i="1"/>
  <c r="G106" i="1"/>
  <c r="G107" i="1"/>
  <c r="G108" i="1"/>
  <c r="G109" i="1"/>
  <c r="G110" i="1"/>
  <c r="G111" i="1"/>
  <c r="G112" i="1"/>
  <c r="G113" i="1"/>
  <c r="G114" i="1"/>
  <c r="G115" i="1"/>
  <c r="G116" i="1"/>
  <c r="G117" i="1"/>
  <c r="G118" i="1"/>
  <c r="G119" i="1"/>
  <c r="G160" i="1"/>
  <c r="G161" i="1"/>
  <c r="G162" i="1"/>
  <c r="G163" i="1"/>
  <c r="G164" i="1"/>
  <c r="G165" i="1"/>
  <c r="G166" i="1"/>
  <c r="G167" i="1"/>
  <c r="G168" i="1"/>
  <c r="G169" i="1"/>
  <c r="G170" i="1"/>
  <c r="G171" i="1"/>
  <c r="G172" i="1"/>
  <c r="G174" i="1"/>
  <c r="G175" i="1"/>
  <c r="G176" i="1"/>
  <c r="G177" i="1"/>
  <c r="G178" i="1"/>
  <c r="G179" i="1"/>
  <c r="G180" i="1"/>
  <c r="G181" i="1"/>
  <c r="G182" i="1"/>
  <c r="G183" i="1"/>
  <c r="G184" i="1"/>
  <c r="G185" i="1"/>
  <c r="G186" i="1"/>
  <c r="G187" i="1"/>
  <c r="G188" i="1"/>
  <c r="G189" i="1"/>
  <c r="G190" i="1"/>
  <c r="G191"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95" i="1"/>
  <c r="G296" i="1"/>
  <c r="G297" i="1"/>
  <c r="G298" i="1"/>
  <c r="G299" i="1"/>
  <c r="G300" i="1"/>
  <c r="G301" i="1"/>
  <c r="G302" i="1"/>
  <c r="G303" i="1"/>
  <c r="G304" i="1"/>
  <c r="G305" i="1"/>
  <c r="G307" i="1"/>
  <c r="G308" i="1"/>
  <c r="G309" i="1"/>
  <c r="G310" i="1"/>
  <c r="G314" i="1"/>
  <c r="G318" i="1"/>
  <c r="G322" i="1"/>
  <c r="G326" i="1"/>
  <c r="G330" i="1"/>
  <c r="G334" i="1"/>
  <c r="G338" i="1"/>
  <c r="G344" i="1"/>
  <c r="G347" i="1"/>
  <c r="G351" i="1"/>
  <c r="G355" i="1"/>
  <c r="G362" i="1"/>
  <c r="G366" i="1"/>
  <c r="G370" i="1"/>
  <c r="G374" i="1"/>
  <c r="G378" i="1"/>
  <c r="G382" i="1"/>
  <c r="G386" i="1"/>
  <c r="G390" i="1"/>
  <c r="G394" i="1"/>
  <c r="G398" i="1"/>
  <c r="G404" i="1"/>
  <c r="G412" i="1"/>
  <c r="G418" i="1"/>
  <c r="G422" i="1"/>
  <c r="G426" i="1"/>
  <c r="G430" i="1"/>
  <c r="G434" i="1"/>
  <c r="G438" i="1"/>
  <c r="G442" i="1"/>
  <c r="G446" i="1"/>
  <c r="G450" i="1"/>
  <c r="G454" i="1"/>
  <c r="G458" i="1"/>
  <c r="G462" i="1"/>
  <c r="G469" i="1"/>
  <c r="G473" i="1"/>
  <c r="G477" i="1"/>
  <c r="G480" i="1"/>
  <c r="G484" i="1"/>
  <c r="G488" i="1"/>
  <c r="G492" i="1"/>
  <c r="G496" i="1"/>
  <c r="G500" i="1"/>
  <c r="G504" i="1"/>
  <c r="G508" i="1"/>
  <c r="G511" i="1"/>
  <c r="G515" i="1"/>
  <c r="G519" i="1"/>
  <c r="G525" i="1"/>
  <c r="G529" i="1"/>
  <c r="G533" i="1"/>
  <c r="G537" i="1"/>
  <c r="G541" i="1"/>
  <c r="G545" i="1"/>
  <c r="G549" i="1"/>
  <c r="G553" i="1"/>
  <c r="G557" i="1"/>
  <c r="G564" i="1"/>
  <c r="G876" i="1"/>
  <c r="H876" i="1"/>
  <c r="G884" i="1"/>
  <c r="H884" i="1"/>
  <c r="G892" i="1"/>
  <c r="H892" i="1"/>
  <c r="H1047" i="1"/>
  <c r="G1047" i="1"/>
  <c r="H1049" i="1"/>
  <c r="G1049" i="1"/>
  <c r="H1051" i="1"/>
  <c r="G1051" i="1"/>
  <c r="H1053" i="1"/>
  <c r="G1053" i="1"/>
  <c r="H1055" i="1"/>
  <c r="G1055" i="1"/>
  <c r="H1057" i="1"/>
  <c r="G1057" i="1"/>
  <c r="H1059" i="1"/>
  <c r="G1059" i="1"/>
  <c r="H1061" i="1"/>
  <c r="G1061" i="1"/>
  <c r="H1063" i="1"/>
  <c r="G1063" i="1"/>
  <c r="H1072" i="1"/>
  <c r="G1072" i="1"/>
  <c r="H1080" i="1"/>
  <c r="G1080" i="1"/>
  <c r="H1088" i="1"/>
  <c r="G1088" i="1"/>
  <c r="D344" i="4"/>
  <c r="F345" i="4"/>
  <c r="C340" i="1"/>
  <c r="H988" i="1"/>
  <c r="G988" i="1"/>
  <c r="G1560" i="1"/>
  <c r="H1560" i="1"/>
  <c r="G1568" i="1"/>
  <c r="H1568" i="1"/>
  <c r="G312" i="1"/>
  <c r="G316" i="1"/>
  <c r="G320" i="1"/>
  <c r="G324" i="1"/>
  <c r="G328" i="1"/>
  <c r="G332" i="1"/>
  <c r="G336" i="1"/>
  <c r="G342" i="1"/>
  <c r="G349" i="1"/>
  <c r="G353" i="1"/>
  <c r="G357" i="1"/>
  <c r="G360" i="1"/>
  <c r="G364" i="1"/>
  <c r="G368" i="1"/>
  <c r="G372" i="1"/>
  <c r="G376" i="1"/>
  <c r="G380" i="1"/>
  <c r="G384" i="1"/>
  <c r="G388" i="1"/>
  <c r="G392" i="1"/>
  <c r="G396" i="1"/>
  <c r="G400" i="1"/>
  <c r="G406" i="1"/>
  <c r="G416" i="1"/>
  <c r="G420" i="1"/>
  <c r="G424" i="1"/>
  <c r="G428" i="1"/>
  <c r="G432" i="1"/>
  <c r="G436" i="1"/>
  <c r="G440" i="1"/>
  <c r="G444" i="1"/>
  <c r="G448" i="1"/>
  <c r="G452" i="1"/>
  <c r="G456" i="1"/>
  <c r="G460" i="1"/>
  <c r="G464" i="1"/>
  <c r="G467" i="1"/>
  <c r="G471" i="1"/>
  <c r="G475" i="1"/>
  <c r="G482" i="1"/>
  <c r="G486" i="1"/>
  <c r="G490" i="1"/>
  <c r="G494" i="1"/>
  <c r="G498" i="1"/>
  <c r="G502" i="1"/>
  <c r="G506" i="1"/>
  <c r="G513" i="1"/>
  <c r="G517" i="1"/>
  <c r="G521" i="1"/>
  <c r="G527" i="1"/>
  <c r="G531" i="1"/>
  <c r="G535" i="1"/>
  <c r="G539" i="1"/>
  <c r="G543" i="1"/>
  <c r="G547" i="1"/>
  <c r="G551" i="1"/>
  <c r="G555" i="1"/>
  <c r="G559" i="1"/>
  <c r="G562" i="1"/>
  <c r="G566" i="1"/>
  <c r="G872" i="1"/>
  <c r="H872" i="1"/>
  <c r="G880" i="1"/>
  <c r="H880" i="1"/>
  <c r="G888" i="1"/>
  <c r="H888" i="1"/>
  <c r="H1068" i="1"/>
  <c r="G1068" i="1"/>
  <c r="H1076" i="1"/>
  <c r="G1076" i="1"/>
  <c r="H1084" i="1"/>
  <c r="G1084" i="1"/>
  <c r="H1092" i="1"/>
  <c r="G1092" i="1"/>
  <c r="H1150" i="1"/>
  <c r="G1150" i="1"/>
  <c r="H1438" i="1"/>
  <c r="G1438" i="1"/>
  <c r="H1474" i="1"/>
  <c r="G1474" i="1"/>
  <c r="I1474" i="1" s="1"/>
  <c r="J1474" i="1"/>
  <c r="H1218" i="1"/>
  <c r="G1218" i="1"/>
  <c r="H1416" i="1"/>
  <c r="G1416" i="1"/>
  <c r="H1432" i="1"/>
  <c r="G1432" i="1"/>
  <c r="H1509" i="1"/>
  <c r="G1509" i="1"/>
  <c r="G987" i="1"/>
  <c r="H1048" i="1"/>
  <c r="G1048" i="1"/>
  <c r="H1050" i="1"/>
  <c r="G1050" i="1"/>
  <c r="H1052" i="1"/>
  <c r="G1052" i="1"/>
  <c r="H1054" i="1"/>
  <c r="G1054" i="1"/>
  <c r="H1056" i="1"/>
  <c r="G1056" i="1"/>
  <c r="H1058" i="1"/>
  <c r="G1058" i="1"/>
  <c r="H1060" i="1"/>
  <c r="G1060" i="1"/>
  <c r="H1062" i="1"/>
  <c r="G1062" i="1"/>
  <c r="H1064" i="1"/>
  <c r="G1064" i="1"/>
  <c r="G1067" i="1"/>
  <c r="G1071" i="1"/>
  <c r="G1075" i="1"/>
  <c r="G1079" i="1"/>
  <c r="G1083" i="1"/>
  <c r="G1087" i="1"/>
  <c r="G1091" i="1"/>
  <c r="G1095" i="1"/>
  <c r="H1149" i="1"/>
  <c r="G1149" i="1"/>
  <c r="H1151" i="1"/>
  <c r="G1151" i="1"/>
  <c r="H1385" i="1"/>
  <c r="G1385" i="1"/>
  <c r="H1387" i="1"/>
  <c r="G1387" i="1"/>
  <c r="H1395" i="1"/>
  <c r="G1395" i="1"/>
  <c r="H1407" i="1"/>
  <c r="G1407" i="1"/>
  <c r="H1420" i="1"/>
  <c r="G1420" i="1"/>
  <c r="H871" i="1"/>
  <c r="H875" i="1"/>
  <c r="H879" i="1"/>
  <c r="H883" i="1"/>
  <c r="H887" i="1"/>
  <c r="H891" i="1"/>
  <c r="H1217" i="1"/>
  <c r="G1217" i="1"/>
  <c r="H1424" i="1"/>
  <c r="G1424" i="1"/>
  <c r="H1482" i="1"/>
  <c r="G1482" i="1"/>
  <c r="H1490" i="1"/>
  <c r="G1490" i="1"/>
  <c r="H1498" i="1"/>
  <c r="G1498" i="1"/>
  <c r="F12" i="5"/>
  <c r="D7" i="5"/>
  <c r="C990" i="1"/>
  <c r="F45" i="5"/>
  <c r="C1023" i="1"/>
  <c r="F170" i="5"/>
  <c r="C1148" i="1"/>
  <c r="F239" i="5"/>
  <c r="D238" i="5"/>
  <c r="C1216" i="1"/>
  <c r="F242" i="5"/>
  <c r="C1219" i="1"/>
  <c r="F6" i="6"/>
  <c r="D5" i="6"/>
  <c r="C1300" i="1"/>
  <c r="F75" i="6"/>
  <c r="C1369" i="1"/>
  <c r="F82" i="6"/>
  <c r="C1376" i="1"/>
  <c r="H1401" i="1"/>
  <c r="G1401" i="1"/>
  <c r="H1446" i="1"/>
  <c r="G1446" i="1"/>
  <c r="H1448" i="1"/>
  <c r="G1448" i="1"/>
  <c r="I1448" i="1" s="1"/>
  <c r="H1450" i="1"/>
  <c r="G1450" i="1"/>
  <c r="H1452" i="1"/>
  <c r="G1452" i="1"/>
  <c r="I1452" i="1" s="1"/>
  <c r="H1456" i="1"/>
  <c r="G1456" i="1"/>
  <c r="H1458" i="1"/>
  <c r="G1458" i="1"/>
  <c r="I1458" i="1" s="1"/>
  <c r="H1460" i="1"/>
  <c r="G1460" i="1"/>
  <c r="H1463" i="1"/>
  <c r="G1463" i="1"/>
  <c r="H1465" i="1"/>
  <c r="G1465" i="1"/>
  <c r="H1467" i="1"/>
  <c r="G1467" i="1"/>
  <c r="H1469" i="1"/>
  <c r="G1469" i="1"/>
  <c r="H1471" i="1"/>
  <c r="G1471" i="1"/>
  <c r="J1473" i="1"/>
  <c r="H1473" i="1"/>
  <c r="G1473" i="1"/>
  <c r="I1473" i="1" s="1"/>
  <c r="G1480" i="1"/>
  <c r="H1480" i="1"/>
  <c r="G1488" i="1"/>
  <c r="H1488" i="1"/>
  <c r="G1496" i="1"/>
  <c r="H1496" i="1"/>
  <c r="H1526" i="1"/>
  <c r="G1526" i="1"/>
  <c r="H1534" i="1"/>
  <c r="G1534" i="1"/>
  <c r="H1557" i="1"/>
  <c r="G1557" i="1"/>
  <c r="H1565" i="1"/>
  <c r="G1565" i="1"/>
  <c r="H1573" i="1"/>
  <c r="G1573" i="1"/>
  <c r="D515" i="4"/>
  <c r="F516" i="4"/>
  <c r="E529" i="4"/>
  <c r="I20" i="3"/>
  <c r="E237" i="5"/>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77" i="1"/>
  <c r="G1378" i="1"/>
  <c r="G1379" i="1"/>
  <c r="G1380" i="1"/>
  <c r="G1381" i="1"/>
  <c r="G1382" i="1"/>
  <c r="G1390" i="1"/>
  <c r="G1394" i="1"/>
  <c r="G1398" i="1"/>
  <c r="G1402" i="1"/>
  <c r="G1406" i="1"/>
  <c r="G1415" i="1"/>
  <c r="G1419" i="1"/>
  <c r="G1423" i="1"/>
  <c r="G1427" i="1"/>
  <c r="G1431" i="1"/>
  <c r="G1437" i="1"/>
  <c r="G1440" i="1"/>
  <c r="I1440" i="1" s="1"/>
  <c r="J1440" i="1"/>
  <c r="G1442" i="1"/>
  <c r="I1442" i="1" s="1"/>
  <c r="J1442" i="1"/>
  <c r="G1444" i="1"/>
  <c r="I1444" i="1" s="1"/>
  <c r="J1444" i="1"/>
  <c r="J1476" i="1"/>
  <c r="G1476" i="1"/>
  <c r="I1476" i="1" s="1"/>
  <c r="H1479" i="1"/>
  <c r="G1479" i="1"/>
  <c r="H1485" i="1"/>
  <c r="G1485" i="1"/>
  <c r="H1493" i="1"/>
  <c r="G1493" i="1"/>
  <c r="G1532" i="1"/>
  <c r="H1532" i="1"/>
  <c r="F65" i="4"/>
  <c r="D50" i="4"/>
  <c r="D298" i="4"/>
  <c r="F299" i="4"/>
  <c r="G1418" i="1"/>
  <c r="G1422" i="1"/>
  <c r="G1426" i="1"/>
  <c r="G1430" i="1"/>
  <c r="G1434" i="1"/>
  <c r="I1447" i="1"/>
  <c r="I1449" i="1"/>
  <c r="I1451" i="1"/>
  <c r="I1455" i="1"/>
  <c r="I1457" i="1"/>
  <c r="I1459" i="1"/>
  <c r="I1462" i="1"/>
  <c r="I1464" i="1"/>
  <c r="I1466" i="1"/>
  <c r="I1468" i="1"/>
  <c r="H1470" i="1"/>
  <c r="G1470" i="1"/>
  <c r="I1472" i="1"/>
  <c r="G1506" i="1"/>
  <c r="G1514" i="1"/>
  <c r="H1521" i="1"/>
  <c r="G1521" i="1"/>
  <c r="H1529" i="1"/>
  <c r="G1529" i="1"/>
  <c r="H1562" i="1"/>
  <c r="G1562" i="1"/>
  <c r="H1570" i="1"/>
  <c r="G1570" i="1"/>
  <c r="H1578" i="1"/>
  <c r="G1578" i="1"/>
  <c r="F125" i="4"/>
  <c r="D124" i="4"/>
  <c r="D196" i="4"/>
  <c r="E263" i="4"/>
  <c r="D259" i="1" s="1"/>
  <c r="E311" i="4"/>
  <c r="D306" i="1" s="1"/>
  <c r="F378" i="4"/>
  <c r="D363" i="4"/>
  <c r="D350" i="4" s="1"/>
  <c r="E644" i="4"/>
  <c r="D638" i="1" s="1"/>
  <c r="H638" i="1" s="1"/>
  <c r="E643" i="4"/>
  <c r="D637" i="1" s="1"/>
  <c r="D421" i="4"/>
  <c r="F422" i="4"/>
  <c r="E459" i="4"/>
  <c r="E515" i="4"/>
  <c r="D509" i="1" s="1"/>
  <c r="D580" i="4"/>
  <c r="F87" i="5"/>
  <c r="C1065" i="1"/>
  <c r="F115" i="6"/>
  <c r="D114" i="6"/>
  <c r="C1409" i="1"/>
  <c r="F118" i="6"/>
  <c r="C1412" i="1"/>
  <c r="J1477" i="1"/>
  <c r="D152" i="4"/>
  <c r="D163" i="4"/>
  <c r="D215" i="4"/>
  <c r="D263" i="4"/>
  <c r="F397" i="4"/>
  <c r="D472" i="4"/>
  <c r="D484" i="4"/>
  <c r="D529" i="4"/>
  <c r="E593" i="4"/>
  <c r="D587" i="1" s="1"/>
  <c r="F599" i="4"/>
  <c r="F69" i="5"/>
  <c r="G287" i="9"/>
  <c r="E287" i="9" s="1"/>
  <c r="B287" i="9" s="1"/>
  <c r="D146" i="5"/>
  <c r="F149" i="5"/>
  <c r="G292" i="9"/>
  <c r="E292" i="9" s="1"/>
  <c r="B292" i="9" s="1"/>
  <c r="F206" i="5"/>
  <c r="I24" i="3"/>
  <c r="H1500" i="1"/>
  <c r="G1505" i="1"/>
  <c r="H1508" i="1"/>
  <c r="G1513" i="1"/>
  <c r="H1516" i="1"/>
  <c r="H1536" i="1"/>
  <c r="G1541" i="1"/>
  <c r="H1544" i="1"/>
  <c r="G1549" i="1"/>
  <c r="H1552" i="1"/>
  <c r="D7" i="4"/>
  <c r="D224" i="4"/>
  <c r="E351" i="4"/>
  <c r="F568" i="4"/>
  <c r="D567" i="4"/>
  <c r="F626" i="4"/>
  <c r="D625" i="4"/>
  <c r="H286" i="9"/>
  <c r="E87" i="5"/>
  <c r="D1065" i="1" s="1"/>
  <c r="G291" i="9"/>
  <c r="E291" i="9" s="1"/>
  <c r="B291" i="9" s="1"/>
  <c r="F190" i="5"/>
  <c r="D5" i="7"/>
  <c r="I32" i="3"/>
  <c r="D1475" i="1"/>
  <c r="H1475" i="1" s="1"/>
  <c r="E299" i="4"/>
  <c r="E567" i="4"/>
  <c r="D561" i="1" s="1"/>
  <c r="D118" i="5"/>
  <c r="F119" i="5"/>
  <c r="G289" i="9"/>
  <c r="F177" i="5"/>
  <c r="D176" i="5"/>
  <c r="E35" i="6"/>
  <c r="E141" i="6" s="1"/>
  <c r="H289" i="9"/>
  <c r="E176" i="5"/>
  <c r="F90" i="6"/>
  <c r="D89" i="6"/>
  <c r="B27" i="9"/>
  <c r="B35" i="9"/>
  <c r="B43" i="9"/>
  <c r="B51" i="9"/>
  <c r="B59" i="9"/>
  <c r="B67" i="9"/>
  <c r="G286" i="9"/>
  <c r="E286" i="9" s="1"/>
  <c r="B286" i="9" s="1"/>
  <c r="F88" i="5"/>
  <c r="D245" i="5"/>
  <c r="F259" i="5"/>
  <c r="D258" i="5"/>
  <c r="E89" i="6"/>
  <c r="D1383" i="1" s="1"/>
  <c r="D49" i="8"/>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5" i="9"/>
  <c r="E185" i="9" s="1"/>
  <c r="B185" i="9" s="1"/>
  <c r="G183" i="9"/>
  <c r="E183" i="9" s="1"/>
  <c r="B183" i="9" s="1"/>
  <c r="G181" i="9"/>
  <c r="E181" i="9" s="1"/>
  <c r="B181" i="9" s="1"/>
  <c r="G179" i="9"/>
  <c r="E179" i="9" s="1"/>
  <c r="B179" i="9" s="1"/>
  <c r="G177" i="9"/>
  <c r="E177" i="9" s="1"/>
  <c r="B177" i="9" s="1"/>
  <c r="G165" i="9"/>
  <c r="H164" i="9"/>
  <c r="G164" i="9"/>
  <c r="G163" i="9"/>
  <c r="E163" i="9" s="1"/>
  <c r="B163" i="9" s="1"/>
  <c r="G162" i="9"/>
  <c r="E162" i="9" s="1"/>
  <c r="B162" i="9" s="1"/>
  <c r="G161" i="9"/>
  <c r="E161" i="9" s="1"/>
  <c r="B161" i="9" s="1"/>
  <c r="G160" i="9"/>
  <c r="E160" i="9" s="1"/>
  <c r="B160" i="9" s="1"/>
  <c r="I10" i="9"/>
  <c r="B144" i="9"/>
  <c r="B152" i="9"/>
  <c r="G184" i="9"/>
  <c r="E184" i="9" s="1"/>
  <c r="B184" i="9" s="1"/>
  <c r="B112" i="9"/>
  <c r="B120" i="9"/>
  <c r="B128" i="9"/>
  <c r="B136" i="9"/>
  <c r="G182" i="9"/>
  <c r="E182" i="9" s="1"/>
  <c r="B182" i="9" s="1"/>
  <c r="B148" i="9"/>
  <c r="B156" i="9"/>
  <c r="G180" i="9"/>
  <c r="E180" i="9" s="1"/>
  <c r="B180" i="9" s="1"/>
  <c r="F217" i="9"/>
  <c r="B217" i="9" s="1"/>
  <c r="E225" i="9"/>
  <c r="B225" i="9" s="1"/>
  <c r="B231" i="9"/>
  <c r="F241" i="9"/>
  <c r="B241" i="9" s="1"/>
  <c r="F249" i="9"/>
  <c r="B249" i="9" s="1"/>
  <c r="F265" i="9"/>
  <c r="B265" i="9" s="1"/>
  <c r="B288" i="9"/>
  <c r="E290" i="9"/>
  <c r="B290" i="9" s="1"/>
  <c r="B220" i="9"/>
  <c r="B227" i="9"/>
  <c r="F237" i="9"/>
  <c r="B237" i="9" s="1"/>
  <c r="B243" i="9"/>
  <c r="B244" i="9"/>
  <c r="B252" i="9"/>
  <c r="B260" i="9"/>
  <c r="B268" i="9"/>
  <c r="G411" i="1" l="1"/>
  <c r="F311" i="4"/>
  <c r="F188" i="4"/>
  <c r="G173" i="1"/>
  <c r="F82" i="4"/>
  <c r="E6" i="4"/>
  <c r="I16" i="3" s="1"/>
  <c r="E163" i="4"/>
  <c r="D159" i="1" s="1"/>
  <c r="F177" i="4"/>
  <c r="H1576" i="1"/>
  <c r="C1501" i="1"/>
  <c r="H1501" i="1" s="1"/>
  <c r="H1499" i="1"/>
  <c r="D6" i="8"/>
  <c r="C1481" i="1" s="1"/>
  <c r="H1481" i="1" s="1"/>
  <c r="H1483" i="1"/>
  <c r="C637" i="1"/>
  <c r="H637" i="1" s="1"/>
  <c r="F643" i="4"/>
  <c r="H248" i="1"/>
  <c r="G248" i="1"/>
  <c r="C102" i="1"/>
  <c r="H102" i="1" s="1"/>
  <c r="B191" i="9"/>
  <c r="F212" i="9"/>
  <c r="B212" i="9" s="1"/>
  <c r="E165" i="9"/>
  <c r="B165" i="9" s="1"/>
  <c r="I28" i="3"/>
  <c r="D1435" i="1"/>
  <c r="D175" i="5"/>
  <c r="F176" i="5"/>
  <c r="C1153" i="1"/>
  <c r="H22" i="3"/>
  <c r="F118" i="5"/>
  <c r="C1096" i="1"/>
  <c r="C220" i="1"/>
  <c r="F224" i="4"/>
  <c r="F484" i="4"/>
  <c r="C478" i="1"/>
  <c r="F215" i="4"/>
  <c r="C211" i="1"/>
  <c r="H1412" i="1"/>
  <c r="G1412" i="1"/>
  <c r="F580" i="4"/>
  <c r="C574" i="1"/>
  <c r="F421" i="4"/>
  <c r="D420" i="4"/>
  <c r="C415" i="1"/>
  <c r="E528" i="4"/>
  <c r="D523" i="1"/>
  <c r="H1219" i="1"/>
  <c r="G1219" i="1"/>
  <c r="D43" i="8"/>
  <c r="C1524" i="1"/>
  <c r="F245" i="5"/>
  <c r="C1222" i="1"/>
  <c r="I22" i="3"/>
  <c r="E175" i="5"/>
  <c r="D1152" i="1" s="1"/>
  <c r="D1153" i="1"/>
  <c r="F567" i="4"/>
  <c r="C561" i="1"/>
  <c r="F7" i="4"/>
  <c r="D6" i="4"/>
  <c r="C3" i="1"/>
  <c r="F146" i="5"/>
  <c r="C1124" i="1"/>
  <c r="F472" i="4"/>
  <c r="C466" i="1"/>
  <c r="C159" i="1"/>
  <c r="H1065" i="1"/>
  <c r="G1065" i="1"/>
  <c r="H306" i="1"/>
  <c r="G306" i="1"/>
  <c r="F124" i="4"/>
  <c r="C120" i="1"/>
  <c r="I23" i="3"/>
  <c r="D1214" i="1"/>
  <c r="I1465" i="1"/>
  <c r="I1460" i="1"/>
  <c r="I1456" i="1"/>
  <c r="I1450" i="1"/>
  <c r="I1446" i="1"/>
  <c r="H1376" i="1"/>
  <c r="G1376" i="1"/>
  <c r="H1300" i="1"/>
  <c r="G1300" i="1"/>
  <c r="H1148" i="1"/>
  <c r="G1148" i="1"/>
  <c r="H990" i="1"/>
  <c r="G990" i="1"/>
  <c r="H340" i="1"/>
  <c r="G340" i="1"/>
  <c r="E289" i="9"/>
  <c r="B289" i="9" s="1"/>
  <c r="D408" i="4"/>
  <c r="C345" i="1"/>
  <c r="G297" i="9"/>
  <c r="E297" i="9" s="1"/>
  <c r="H29" i="3"/>
  <c r="C1436" i="1"/>
  <c r="H587" i="1"/>
  <c r="G587" i="1"/>
  <c r="H20" i="9"/>
  <c r="G20" i="9"/>
  <c r="D151" i="4"/>
  <c r="F152" i="4"/>
  <c r="C148" i="1"/>
  <c r="H1409" i="1"/>
  <c r="G1409" i="1"/>
  <c r="E420" i="4"/>
  <c r="D453" i="1"/>
  <c r="D407" i="4"/>
  <c r="C293" i="1"/>
  <c r="F515" i="4"/>
  <c r="C509" i="1"/>
  <c r="F5" i="6"/>
  <c r="D141" i="6"/>
  <c r="H24" i="3"/>
  <c r="C1299" i="1"/>
  <c r="H1216" i="1"/>
  <c r="G1216" i="1"/>
  <c r="D6" i="5"/>
  <c r="H20" i="3"/>
  <c r="C985" i="1"/>
  <c r="F7" i="5"/>
  <c r="G637" i="1"/>
  <c r="G638" i="1"/>
  <c r="E164" i="9"/>
  <c r="B164" i="9" s="1"/>
  <c r="F258" i="5"/>
  <c r="C1235" i="1"/>
  <c r="C1383" i="1"/>
  <c r="F89" i="6"/>
  <c r="I25" i="3"/>
  <c r="D1329" i="1"/>
  <c r="E298" i="4"/>
  <c r="F298" i="4" s="1"/>
  <c r="D294" i="1"/>
  <c r="F625" i="4"/>
  <c r="C619" i="1"/>
  <c r="E350" i="4"/>
  <c r="F350" i="4" s="1"/>
  <c r="D346" i="1"/>
  <c r="D68" i="5"/>
  <c r="F529" i="4"/>
  <c r="D528" i="4"/>
  <c r="C523" i="1"/>
  <c r="F263" i="4"/>
  <c r="C259" i="1"/>
  <c r="F114" i="6"/>
  <c r="C1408" i="1"/>
  <c r="H27" i="3"/>
  <c r="E68" i="5"/>
  <c r="F363" i="4"/>
  <c r="C358" i="1"/>
  <c r="F196" i="4"/>
  <c r="C192" i="1"/>
  <c r="F50" i="4"/>
  <c r="C46" i="1"/>
  <c r="I1479" i="1"/>
  <c r="I1471" i="1"/>
  <c r="I1467" i="1"/>
  <c r="I1463" i="1"/>
  <c r="G1369" i="1"/>
  <c r="H1369" i="1"/>
  <c r="D237" i="5"/>
  <c r="F238" i="5"/>
  <c r="C1215" i="1"/>
  <c r="G1023" i="1"/>
  <c r="H1023" i="1"/>
  <c r="G1475" i="1"/>
  <c r="F344" i="4"/>
  <c r="C339" i="1"/>
  <c r="E151" i="4" l="1"/>
  <c r="E289" i="4" s="1"/>
  <c r="D2" i="1"/>
  <c r="F163" i="4"/>
  <c r="E20" i="9"/>
  <c r="E19" i="9" s="1"/>
  <c r="G1501" i="1"/>
  <c r="D42" i="8"/>
  <c r="I34" i="3" s="1"/>
  <c r="G1481" i="1"/>
  <c r="G102" i="1"/>
  <c r="H192" i="1"/>
  <c r="G192" i="1"/>
  <c r="H1235" i="1"/>
  <c r="G1235" i="1"/>
  <c r="G276" i="9"/>
  <c r="F6" i="5"/>
  <c r="C984" i="1"/>
  <c r="C402" i="1"/>
  <c r="F407" i="4"/>
  <c r="C403" i="1"/>
  <c r="H1215" i="1"/>
  <c r="G1215" i="1"/>
  <c r="F141" i="6"/>
  <c r="C1435" i="1"/>
  <c r="H28" i="3"/>
  <c r="H453" i="1"/>
  <c r="G453" i="1"/>
  <c r="H148" i="1"/>
  <c r="G148" i="1"/>
  <c r="H120" i="1"/>
  <c r="G120" i="1"/>
  <c r="H466" i="1"/>
  <c r="G466" i="1"/>
  <c r="G3" i="1"/>
  <c r="H3" i="1"/>
  <c r="G1222" i="1"/>
  <c r="H1222" i="1"/>
  <c r="I17" i="3"/>
  <c r="H574" i="1"/>
  <c r="G574" i="1"/>
  <c r="G211" i="1"/>
  <c r="H211" i="1"/>
  <c r="H619" i="1"/>
  <c r="G619" i="1"/>
  <c r="H1436" i="1"/>
  <c r="G1436" i="1"/>
  <c r="H561" i="1"/>
  <c r="G561" i="1"/>
  <c r="E636" i="4"/>
  <c r="D630" i="1" s="1"/>
  <c r="D522" i="1"/>
  <c r="F175" i="5"/>
  <c r="C1152" i="1"/>
  <c r="F68" i="5"/>
  <c r="C1046" i="1"/>
  <c r="H21" i="3"/>
  <c r="H339" i="1"/>
  <c r="G339" i="1"/>
  <c r="H46" i="1"/>
  <c r="G46" i="1"/>
  <c r="H358" i="1"/>
  <c r="G358" i="1"/>
  <c r="H1408" i="1"/>
  <c r="G1408" i="1"/>
  <c r="H523" i="1"/>
  <c r="G523" i="1"/>
  <c r="H346" i="1"/>
  <c r="G346" i="1"/>
  <c r="H294" i="1"/>
  <c r="G294" i="1"/>
  <c r="H985" i="1"/>
  <c r="G985" i="1"/>
  <c r="E635" i="4"/>
  <c r="D629" i="1" s="1"/>
  <c r="D414" i="1"/>
  <c r="B297" i="9"/>
  <c r="E296" i="9"/>
  <c r="I10" i="3" s="1"/>
  <c r="D412" i="4"/>
  <c r="F6" i="4"/>
  <c r="H16" i="3"/>
  <c r="C2" i="1"/>
  <c r="H415" i="1"/>
  <c r="G415" i="1"/>
  <c r="H220" i="1"/>
  <c r="G220" i="1"/>
  <c r="H1153" i="1"/>
  <c r="G1153" i="1"/>
  <c r="I21" i="3"/>
  <c r="D1046" i="1"/>
  <c r="E6" i="5"/>
  <c r="H259" i="1"/>
  <c r="G259" i="1"/>
  <c r="H1329" i="1"/>
  <c r="G1329" i="1"/>
  <c r="H509" i="1"/>
  <c r="G509" i="1"/>
  <c r="I35" i="3"/>
  <c r="C1518" i="1"/>
  <c r="F237" i="5"/>
  <c r="H23" i="3"/>
  <c r="C1214" i="1"/>
  <c r="D636" i="4"/>
  <c r="F528" i="4"/>
  <c r="C522" i="1"/>
  <c r="E408" i="4"/>
  <c r="D403" i="1" s="1"/>
  <c r="D345" i="1"/>
  <c r="G345" i="1" s="1"/>
  <c r="E407" i="4"/>
  <c r="D402" i="1" s="1"/>
  <c r="D293" i="1"/>
  <c r="H293" i="1" s="1"/>
  <c r="H1383" i="1"/>
  <c r="G1383" i="1"/>
  <c r="H9" i="3"/>
  <c r="H1299" i="1"/>
  <c r="G1299" i="1"/>
  <c r="G299" i="9"/>
  <c r="E299" i="9" s="1"/>
  <c r="D289" i="4"/>
  <c r="D290" i="4" s="1"/>
  <c r="H17" i="3"/>
  <c r="C147" i="1"/>
  <c r="H345" i="1"/>
  <c r="H159" i="1"/>
  <c r="G159" i="1"/>
  <c r="G1124" i="1"/>
  <c r="H1124" i="1"/>
  <c r="G1524" i="1"/>
  <c r="H1524" i="1"/>
  <c r="E412" i="4"/>
  <c r="D635" i="4"/>
  <c r="F420" i="4"/>
  <c r="C414" i="1"/>
  <c r="H478" i="1"/>
  <c r="G478" i="1"/>
  <c r="H1096" i="1"/>
  <c r="G1096" i="1"/>
  <c r="F408" i="4" l="1"/>
  <c r="F151" i="4"/>
  <c r="D147" i="1"/>
  <c r="H147" i="1" s="1"/>
  <c r="B20" i="9"/>
  <c r="G295" i="9"/>
  <c r="E295" i="9" s="1"/>
  <c r="B295" i="9" s="1"/>
  <c r="G294" i="9"/>
  <c r="E294" i="9" s="1"/>
  <c r="B294" i="9" s="1"/>
  <c r="K1432" i="9"/>
  <c r="C1517" i="1"/>
  <c r="G1517" i="1" s="1"/>
  <c r="C286" i="1"/>
  <c r="K3" i="9"/>
  <c r="I9" i="3"/>
  <c r="G293" i="1"/>
  <c r="H1435" i="1"/>
  <c r="G1435" i="1"/>
  <c r="H403" i="1"/>
  <c r="G403" i="1"/>
  <c r="E298" i="9"/>
  <c r="B299" i="9"/>
  <c r="F636" i="4"/>
  <c r="C630" i="1"/>
  <c r="H1152" i="1"/>
  <c r="G1152" i="1"/>
  <c r="H414" i="1"/>
  <c r="G414" i="1"/>
  <c r="D291" i="4"/>
  <c r="F289" i="4"/>
  <c r="C285" i="1"/>
  <c r="D413" i="4"/>
  <c r="C629" i="1"/>
  <c r="F635" i="4"/>
  <c r="G1214" i="1"/>
  <c r="H1214" i="1"/>
  <c r="G1518" i="1"/>
  <c r="H1518" i="1"/>
  <c r="H276" i="9"/>
  <c r="D984" i="1"/>
  <c r="H8" i="3" s="1"/>
  <c r="E413" i="4"/>
  <c r="E414" i="4" s="1"/>
  <c r="D409" i="1" s="1"/>
  <c r="E291" i="4"/>
  <c r="D287" i="1" s="1"/>
  <c r="D285" i="1"/>
  <c r="E290" i="4"/>
  <c r="D286" i="1" s="1"/>
  <c r="H11" i="3"/>
  <c r="G282" i="9"/>
  <c r="E282" i="9" s="1"/>
  <c r="B282" i="9" s="1"/>
  <c r="G147" i="1"/>
  <c r="E639" i="4"/>
  <c r="D407" i="1"/>
  <c r="H522" i="1"/>
  <c r="G522" i="1"/>
  <c r="H2" i="1"/>
  <c r="G2" i="1"/>
  <c r="D639" i="4"/>
  <c r="F412" i="4"/>
  <c r="C407" i="1"/>
  <c r="H1046" i="1"/>
  <c r="G1046" i="1"/>
  <c r="H402" i="1"/>
  <c r="G402" i="1"/>
  <c r="E276" i="9"/>
  <c r="F290" i="4" l="1"/>
  <c r="E293" i="9"/>
  <c r="H1517" i="1"/>
  <c r="M3" i="9"/>
  <c r="H630" i="1"/>
  <c r="G630" i="1"/>
  <c r="G984" i="1"/>
  <c r="D633" i="1"/>
  <c r="N3" i="9"/>
  <c r="I11" i="3"/>
  <c r="E415" i="4"/>
  <c r="D410" i="1" s="1"/>
  <c r="E640" i="4"/>
  <c r="D408" i="1"/>
  <c r="H629" i="1"/>
  <c r="G629" i="1"/>
  <c r="C287" i="1"/>
  <c r="F291" i="4"/>
  <c r="H984" i="1"/>
  <c r="D640" i="4"/>
  <c r="F413" i="4"/>
  <c r="D415" i="4"/>
  <c r="C408" i="1"/>
  <c r="G286" i="1"/>
  <c r="H286" i="1"/>
  <c r="E275" i="9"/>
  <c r="I8" i="3" s="1"/>
  <c r="B276" i="9"/>
  <c r="D641" i="4"/>
  <c r="F639" i="4"/>
  <c r="C633" i="1"/>
  <c r="H407" i="1"/>
  <c r="G407" i="1"/>
  <c r="D414" i="4"/>
  <c r="H285" i="1"/>
  <c r="G285" i="1"/>
  <c r="H633" i="1" l="1"/>
  <c r="G633" i="1"/>
  <c r="F415" i="4"/>
  <c r="C410" i="1"/>
  <c r="H287" i="1"/>
  <c r="G287" i="1"/>
  <c r="E642" i="4"/>
  <c r="D634" i="1"/>
  <c r="F414" i="4"/>
  <c r="C409" i="1"/>
  <c r="F641" i="4"/>
  <c r="C635" i="1"/>
  <c r="F640" i="4"/>
  <c r="D642" i="4"/>
  <c r="C634" i="1"/>
  <c r="E641" i="4"/>
  <c r="H408" i="1"/>
  <c r="G408" i="1"/>
  <c r="F642" i="4" l="1"/>
  <c r="D646" i="4"/>
  <c r="C636" i="1"/>
  <c r="D645" i="4"/>
  <c r="E646" i="4"/>
  <c r="D636" i="1"/>
  <c r="H410" i="1"/>
  <c r="G410" i="1"/>
  <c r="H409" i="1"/>
  <c r="G409" i="1"/>
  <c r="E645" i="4"/>
  <c r="D635" i="1"/>
  <c r="H634" i="1"/>
  <c r="G634" i="1"/>
  <c r="F645" i="4" l="1"/>
  <c r="H18" i="3"/>
  <c r="C639" i="1"/>
  <c r="I18" i="3"/>
  <c r="D639" i="1"/>
  <c r="H7" i="3" s="1"/>
  <c r="G636" i="1"/>
  <c r="H636" i="1"/>
  <c r="F646" i="4"/>
  <c r="H19" i="3"/>
  <c r="C640" i="1"/>
  <c r="G635" i="1"/>
  <c r="H635" i="1"/>
  <c r="I19" i="3"/>
  <c r="D640" i="1"/>
  <c r="H639" i="1" l="1"/>
  <c r="G639" i="1"/>
  <c r="G640" i="1"/>
  <c r="H640" i="1"/>
  <c r="J3" i="9"/>
  <c r="I7" i="3"/>
  <c r="M272" i="9" l="1"/>
  <c r="L272" i="9"/>
  <c r="G18" i="9"/>
  <c r="I9" i="9"/>
  <c r="G15" i="9"/>
  <c r="J8" i="9"/>
  <c r="H18" i="9"/>
  <c r="J12" i="9"/>
  <c r="J17" i="9"/>
  <c r="K11" i="9"/>
  <c r="I5" i="9"/>
  <c r="G16" i="9"/>
  <c r="L15" i="9"/>
  <c r="I13" i="9"/>
  <c r="K7" i="9"/>
  <c r="J9" i="9"/>
  <c r="J6" i="9"/>
  <c r="I11" i="9"/>
  <c r="J7" i="9"/>
  <c r="I12" i="9"/>
  <c r="M15" i="9"/>
  <c r="G17" i="9"/>
  <c r="H16" i="9"/>
  <c r="J5" i="9"/>
  <c r="I7" i="9"/>
  <c r="K13" i="9"/>
  <c r="I8" i="9"/>
  <c r="H17" i="9"/>
  <c r="L16" i="9"/>
  <c r="I6" i="9"/>
  <c r="K12" i="9"/>
  <c r="K9" i="9"/>
  <c r="K10" i="9"/>
  <c r="I17" i="9"/>
  <c r="M16" i="9"/>
  <c r="H15" i="9"/>
  <c r="K8" i="9"/>
  <c r="J13" i="9"/>
  <c r="K5" i="9"/>
  <c r="J10" i="9"/>
  <c r="K6" i="9"/>
  <c r="J11" i="9"/>
  <c r="E6" i="9" l="1"/>
  <c r="B6" i="9" s="1"/>
  <c r="F16" i="9"/>
  <c r="E7" i="9"/>
  <c r="B7" i="9" s="1"/>
  <c r="E12" i="9"/>
  <c r="B12" i="9" s="1"/>
  <c r="E16" i="9"/>
  <c r="E9" i="9"/>
  <c r="B9" i="9" s="1"/>
  <c r="E10" i="9"/>
  <c r="B10" i="9" s="1"/>
  <c r="E8" i="9"/>
  <c r="B8" i="9" s="1"/>
  <c r="E5" i="9"/>
  <c r="E18" i="9"/>
  <c r="B18" i="9" s="1"/>
  <c r="E17" i="9"/>
  <c r="B17" i="9" s="1"/>
  <c r="E11" i="9"/>
  <c r="B11" i="9" s="1"/>
  <c r="E13" i="9"/>
  <c r="B13" i="9" s="1"/>
  <c r="F272" i="9"/>
  <c r="F15" i="9"/>
  <c r="E15" i="9"/>
  <c r="F14" i="9" l="1"/>
  <c r="B16" i="9"/>
  <c r="B272" i="9"/>
  <c r="F19" i="9"/>
  <c r="B5" i="9"/>
  <c r="E4" i="9"/>
  <c r="E14" i="9"/>
  <c r="B15"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<sst xmlns="http://schemas.openxmlformats.org/spreadsheetml/2006/main" count="4310" uniqueCount="3391">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</sst>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3394243</v>
      </c>
      <c r="D2" s="6">
        <f>'PR-RAS'!E6</f>
        <v>5365282.97</v>
      </c>
      <c r="E2" s="6">
        <v>0</v>
      </c>
      <c r="F2" s="6">
        <v>0</v>
      </c>
      <c r="G2" s="7">
        <f t="shared" ref="G2:G264" si="0">(B2/1000)*(C2*1+D2*2)</f>
        <v>14124.808939999999</v>
      </c>
      <c r="H2" s="7">
        <f t="shared" ref="H2:H264" si="1">ABS(C2-ROUND(C2,0))+ABS(D2-ROUND(D2,0))</f>
        <v>3.0000000260770321E-2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1746608</v>
      </c>
      <c r="D3" s="1">
        <f>'PR-RAS'!E7</f>
        <v>454966.92000000004</v>
      </c>
      <c r="E3" s="1">
        <v>0</v>
      </c>
      <c r="F3" s="1">
        <v>0</v>
      </c>
      <c r="G3" s="2">
        <f t="shared" si="0"/>
        <v>5313.0836799999997</v>
      </c>
      <c r="H3" s="2">
        <f t="shared" si="1"/>
        <v>7.9999999958090484E-2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1720606</v>
      </c>
      <c r="D4" s="1">
        <f>'PR-RAS'!E8</f>
        <v>405811.89</v>
      </c>
      <c r="E4" s="1">
        <v>0</v>
      </c>
      <c r="F4" s="1">
        <v>0</v>
      </c>
      <c r="G4" s="2">
        <f t="shared" si="0"/>
        <v>7596.6893400000008</v>
      </c>
      <c r="H4" s="2">
        <f t="shared" si="1"/>
        <v>0.10999999998603016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1720606</v>
      </c>
      <c r="D5" s="1">
        <f>'PR-RAS'!E9</f>
        <v>620411.87</v>
      </c>
      <c r="E5" s="1">
        <v>0</v>
      </c>
      <c r="F5" s="1">
        <v>0</v>
      </c>
      <c r="G5" s="2">
        <f t="shared" si="0"/>
        <v>11845.718960000002</v>
      </c>
      <c r="H5" s="2">
        <f t="shared" si="1"/>
        <v>0.13000000000465661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5072.03</v>
      </c>
      <c r="E9" s="1">
        <v>0</v>
      </c>
      <c r="F9" s="1">
        <v>0</v>
      </c>
      <c r="G9" s="2">
        <f t="shared" si="0"/>
        <v>81.152479999999997</v>
      </c>
      <c r="H9" s="2">
        <f t="shared" si="1"/>
        <v>2.9999999999745341E-2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219672.01</v>
      </c>
      <c r="E11" s="1">
        <v>0</v>
      </c>
      <c r="F11" s="1">
        <v>0</v>
      </c>
      <c r="G11" s="2">
        <f t="shared" si="0"/>
        <v>4393.4402</v>
      </c>
      <c r="H11" s="2">
        <f t="shared" si="1"/>
        <v>1.0000000009313226E-2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20920</v>
      </c>
      <c r="D19" s="1">
        <f>'PR-RAS'!E23</f>
        <v>37701.64</v>
      </c>
      <c r="E19" s="1">
        <v>0</v>
      </c>
      <c r="F19" s="1">
        <v>0</v>
      </c>
      <c r="G19" s="2">
        <f t="shared" si="0"/>
        <v>1733.8190399999999</v>
      </c>
      <c r="H19" s="2">
        <f t="shared" si="1"/>
        <v>0.36000000000058208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1222</v>
      </c>
      <c r="D20" s="1">
        <f>'PR-RAS'!E24</f>
        <v>2448</v>
      </c>
      <c r="E20" s="1">
        <v>0</v>
      </c>
      <c r="F20" s="1">
        <v>0</v>
      </c>
      <c r="G20" s="2">
        <f t="shared" si="0"/>
        <v>116.24199999999999</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19698</v>
      </c>
      <c r="D23" s="1">
        <f>'PR-RAS'!E27</f>
        <v>35253.64</v>
      </c>
      <c r="E23" s="1">
        <v>0</v>
      </c>
      <c r="F23" s="1">
        <v>0</v>
      </c>
      <c r="G23" s="2">
        <f t="shared" si="0"/>
        <v>1984.5161599999999</v>
      </c>
      <c r="H23" s="2">
        <f t="shared" si="1"/>
        <v>0.36000000000058208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5082</v>
      </c>
      <c r="D25" s="1">
        <f>'PR-RAS'!E29</f>
        <v>11453.39</v>
      </c>
      <c r="E25" s="1">
        <v>0</v>
      </c>
      <c r="F25" s="1">
        <v>0</v>
      </c>
      <c r="G25" s="2">
        <f t="shared" si="0"/>
        <v>671.73072000000002</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1852</v>
      </c>
      <c r="D27" s="1">
        <f>'PR-RAS'!E31</f>
        <v>11453.39</v>
      </c>
      <c r="E27" s="1">
        <v>0</v>
      </c>
      <c r="F27" s="1">
        <v>0</v>
      </c>
      <c r="G27" s="2">
        <f t="shared" si="0"/>
        <v>643.72827999999993</v>
      </c>
      <c r="H27" s="2">
        <f t="shared" si="1"/>
        <v>0.38999999999941792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3230</v>
      </c>
      <c r="D29" s="1">
        <f>'PR-RAS'!E33</f>
        <v>0</v>
      </c>
      <c r="E29" s="1">
        <v>0</v>
      </c>
      <c r="F29" s="1">
        <v>0</v>
      </c>
      <c r="G29" s="2">
        <f t="shared" si="0"/>
        <v>90.44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531806</v>
      </c>
      <c r="D46" s="1">
        <f>'PR-RAS'!E50</f>
        <v>2963238.5</v>
      </c>
      <c r="E46" s="1">
        <v>0</v>
      </c>
      <c r="F46" s="1">
        <v>0</v>
      </c>
      <c r="G46" s="2">
        <f t="shared" si="0"/>
        <v>290622.73499999999</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303414</v>
      </c>
      <c r="D55" s="1">
        <f>'PR-RAS'!E59</f>
        <v>1533688.06</v>
      </c>
      <c r="E55" s="1">
        <v>0</v>
      </c>
      <c r="F55" s="1">
        <v>0</v>
      </c>
      <c r="G55" s="2">
        <f t="shared" si="0"/>
        <v>182022.66648000001</v>
      </c>
      <c r="H55" s="2">
        <f t="shared" si="1"/>
        <v>6.0000000055879354E-2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64304</v>
      </c>
      <c r="D56" s="1">
        <f>'PR-RAS'!E60</f>
        <v>1245583.98</v>
      </c>
      <c r="E56" s="1">
        <v>0</v>
      </c>
      <c r="F56" s="1">
        <v>0</v>
      </c>
      <c r="G56" s="2">
        <f t="shared" si="0"/>
        <v>140550.9578</v>
      </c>
      <c r="H56" s="2">
        <f t="shared" si="1"/>
        <v>2.0000000018626451E-2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239110</v>
      </c>
      <c r="D57" s="1">
        <f>'PR-RAS'!E61</f>
        <v>288104.08</v>
      </c>
      <c r="E57" s="1">
        <v>0</v>
      </c>
      <c r="F57" s="1">
        <v>0</v>
      </c>
      <c r="G57" s="2">
        <f t="shared" si="0"/>
        <v>45657.816960000004</v>
      </c>
      <c r="H57" s="2">
        <f t="shared" si="1"/>
        <v>8.0000000016298145E-2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29890</v>
      </c>
      <c r="D58" s="1">
        <f>'PR-RAS'!E62</f>
        <v>0</v>
      </c>
      <c r="E58" s="1">
        <v>0</v>
      </c>
      <c r="F58" s="1">
        <v>0</v>
      </c>
      <c r="G58" s="2">
        <f t="shared" si="0"/>
        <v>1703.73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29890</v>
      </c>
      <c r="D59" s="1">
        <f>'PR-RAS'!E63</f>
        <v>0</v>
      </c>
      <c r="E59" s="1">
        <v>0</v>
      </c>
      <c r="F59" s="1">
        <v>0</v>
      </c>
      <c r="G59" s="2">
        <f t="shared" si="0"/>
        <v>1733.6200000000001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720</v>
      </c>
      <c r="D64" s="1">
        <f>'PR-RAS'!E68</f>
        <v>720</v>
      </c>
      <c r="E64" s="1">
        <v>0</v>
      </c>
      <c r="F64" s="1">
        <v>0</v>
      </c>
      <c r="G64" s="2">
        <f t="shared" si="0"/>
        <v>136.08000000000001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720</v>
      </c>
      <c r="D65" s="1">
        <f>'PR-RAS'!E69</f>
        <v>720</v>
      </c>
      <c r="E65" s="1">
        <v>0</v>
      </c>
      <c r="F65" s="1">
        <v>0</v>
      </c>
      <c r="G65" s="2">
        <f t="shared" si="0"/>
        <v>138.24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197782</v>
      </c>
      <c r="D70" s="1">
        <f>'PR-RAS'!E74</f>
        <v>1428830.44</v>
      </c>
      <c r="E70" s="1">
        <v>0</v>
      </c>
      <c r="F70" s="1">
        <v>0</v>
      </c>
      <c r="G70" s="2">
        <f t="shared" si="0"/>
        <v>210825.55872</v>
      </c>
      <c r="H70" s="2">
        <f t="shared" si="1"/>
        <v>0.43999999994412065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197782</v>
      </c>
      <c r="D72" s="1">
        <f>'PR-RAS'!E76</f>
        <v>1428830.44</v>
      </c>
      <c r="E72" s="1">
        <v>0</v>
      </c>
      <c r="F72" s="1">
        <v>0</v>
      </c>
      <c r="G72" s="2">
        <f t="shared" si="0"/>
        <v>216936.44447999998</v>
      </c>
      <c r="H72" s="2">
        <f t="shared" si="1"/>
        <v>0.43999999994412065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566807</v>
      </c>
      <c r="D78" s="1">
        <f>'PR-RAS'!E82</f>
        <v>1199825.21</v>
      </c>
      <c r="E78" s="1">
        <v>0</v>
      </c>
      <c r="F78" s="1">
        <v>0</v>
      </c>
      <c r="G78" s="2">
        <f t="shared" si="0"/>
        <v>228417.22133999999</v>
      </c>
      <c r="H78" s="2">
        <f t="shared" si="1"/>
        <v>0.2099999999627471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v>
      </c>
      <c r="D79" s="1">
        <f>'PR-RAS'!E83</f>
        <v>9.1</v>
      </c>
      <c r="E79" s="1">
        <v>0</v>
      </c>
      <c r="F79" s="1">
        <v>0</v>
      </c>
      <c r="G79" s="2">
        <f t="shared" si="0"/>
        <v>2.3555999999999999</v>
      </c>
      <c r="H79" s="2">
        <f t="shared" si="1"/>
        <v>9.9999999999999645E-2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v>
      </c>
      <c r="D81" s="1">
        <f>'PR-RAS'!E85</f>
        <v>9.1</v>
      </c>
      <c r="E81" s="1">
        <v>0</v>
      </c>
      <c r="F81" s="1">
        <v>0</v>
      </c>
      <c r="G81" s="2">
        <f t="shared" si="0"/>
        <v>2.4159999999999999</v>
      </c>
      <c r="H81" s="2">
        <f t="shared" si="1"/>
        <v>9.9999999999999645E-2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566795</v>
      </c>
      <c r="D87" s="1">
        <f>'PR-RAS'!E91</f>
        <v>1199816.1099999999</v>
      </c>
      <c r="E87" s="1">
        <v>0</v>
      </c>
      <c r="F87" s="1">
        <v>0</v>
      </c>
      <c r="G87" s="2">
        <f t="shared" si="0"/>
        <v>255112.74091999995</v>
      </c>
      <c r="H87" s="2">
        <f t="shared" si="1"/>
        <v>0.10999999986961484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29084</v>
      </c>
      <c r="D89" s="1">
        <f>'PR-RAS'!E93</f>
        <v>40951.22</v>
      </c>
      <c r="E89" s="1">
        <v>0</v>
      </c>
      <c r="F89" s="1">
        <v>0</v>
      </c>
      <c r="G89" s="2">
        <f t="shared" si="0"/>
        <v>9766.8067200000005</v>
      </c>
      <c r="H89" s="2">
        <f t="shared" si="1"/>
        <v>0.22000000000116415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537012</v>
      </c>
      <c r="D90" s="1">
        <f>'PR-RAS'!E94</f>
        <v>1120224.98</v>
      </c>
      <c r="E90" s="1">
        <v>0</v>
      </c>
      <c r="F90" s="1">
        <v>0</v>
      </c>
      <c r="G90" s="2">
        <f t="shared" si="0"/>
        <v>247194.11443999998</v>
      </c>
      <c r="H90" s="2">
        <f t="shared" si="1"/>
        <v>2.0000000018626451E-2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699</v>
      </c>
      <c r="D93" s="1">
        <f>'PR-RAS'!E97</f>
        <v>38639.910000000003</v>
      </c>
      <c r="E93" s="1">
        <v>0</v>
      </c>
      <c r="F93" s="1">
        <v>0</v>
      </c>
      <c r="G93" s="2">
        <f t="shared" si="0"/>
        <v>7174.0514400000002</v>
      </c>
      <c r="H93" s="2">
        <f t="shared" si="1"/>
        <v>8.999999999650754E-2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548902</v>
      </c>
      <c r="D102" s="1">
        <f>'PR-RAS'!E106</f>
        <v>657137.33999999985</v>
      </c>
      <c r="E102" s="1">
        <v>0</v>
      </c>
      <c r="F102" s="1">
        <v>0</v>
      </c>
      <c r="G102" s="2">
        <f t="shared" si="0"/>
        <v>188180.84467999998</v>
      </c>
      <c r="H102" s="2">
        <f t="shared" si="1"/>
        <v>0.33999999985098839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39038</v>
      </c>
      <c r="D103" s="1">
        <f>'PR-RAS'!E107</f>
        <v>40685.589999999997</v>
      </c>
      <c r="E103" s="1">
        <v>0</v>
      </c>
      <c r="F103" s="1">
        <v>0</v>
      </c>
      <c r="G103" s="2">
        <f t="shared" si="0"/>
        <v>12281.736359999999</v>
      </c>
      <c r="H103" s="2">
        <f t="shared" si="1"/>
        <v>0.41000000000349246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39000</v>
      </c>
      <c r="D105" s="1">
        <f>'PR-RAS'!E109</f>
        <v>40685.589999999997</v>
      </c>
      <c r="E105" s="1">
        <v>0</v>
      </c>
      <c r="F105" s="1">
        <v>0</v>
      </c>
      <c r="G105" s="2">
        <f t="shared" si="0"/>
        <v>12518.602719999999</v>
      </c>
      <c r="H105" s="2">
        <f t="shared" si="1"/>
        <v>0.41000000000349246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38</v>
      </c>
      <c r="D106" s="1">
        <f>'PR-RAS'!E110</f>
        <v>0</v>
      </c>
      <c r="E106" s="1">
        <v>0</v>
      </c>
      <c r="F106" s="1">
        <v>0</v>
      </c>
      <c r="G106" s="2">
        <f t="shared" si="0"/>
        <v>3.9899999999999998</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458165</v>
      </c>
      <c r="D108" s="1">
        <f>'PR-RAS'!E112</f>
        <v>555626.7699999999</v>
      </c>
      <c r="E108" s="1">
        <v>0</v>
      </c>
      <c r="F108" s="1">
        <v>0</v>
      </c>
      <c r="G108" s="2">
        <f t="shared" si="0"/>
        <v>167927.78377999997</v>
      </c>
      <c r="H108" s="2">
        <f t="shared" si="1"/>
        <v>0.23000000009778887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750</v>
      </c>
      <c r="D110" s="1">
        <f>'PR-RAS'!E114</f>
        <v>53.73</v>
      </c>
      <c r="E110" s="1">
        <v>0</v>
      </c>
      <c r="F110" s="1">
        <v>0</v>
      </c>
      <c r="G110" s="2">
        <f t="shared" si="0"/>
        <v>93.46314000000001</v>
      </c>
      <c r="H110" s="2">
        <f t="shared" si="1"/>
        <v>0.27000000000000313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344629</v>
      </c>
      <c r="D111" s="1">
        <f>'PR-RAS'!E115</f>
        <v>552112.06999999995</v>
      </c>
      <c r="E111" s="1">
        <v>0</v>
      </c>
      <c r="F111" s="1">
        <v>0</v>
      </c>
      <c r="G111" s="2">
        <f t="shared" si="0"/>
        <v>159373.84539999999</v>
      </c>
      <c r="H111" s="2">
        <f t="shared" si="1"/>
        <v>6.9999999948777258E-2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112786</v>
      </c>
      <c r="D113" s="1">
        <f>'PR-RAS'!E117</f>
        <v>3460.97</v>
      </c>
      <c r="E113" s="1">
        <v>0</v>
      </c>
      <c r="F113" s="1">
        <v>0</v>
      </c>
      <c r="G113" s="2">
        <f t="shared" si="0"/>
        <v>13407.289280000001</v>
      </c>
      <c r="H113" s="2">
        <f t="shared" si="1"/>
        <v>3.0000000000200089E-2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51699</v>
      </c>
      <c r="D116" s="1">
        <f>'PR-RAS'!E120</f>
        <v>60824.98</v>
      </c>
      <c r="E116" s="1">
        <v>0</v>
      </c>
      <c r="F116" s="1">
        <v>0</v>
      </c>
      <c r="G116" s="2">
        <f t="shared" si="0"/>
        <v>19935.130400000002</v>
      </c>
      <c r="H116" s="2">
        <f t="shared" si="1"/>
        <v>1.9999999996798579E-2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3714</v>
      </c>
      <c r="D117" s="1">
        <f>'PR-RAS'!E121</f>
        <v>0</v>
      </c>
      <c r="E117" s="1">
        <v>0</v>
      </c>
      <c r="F117" s="1">
        <v>0</v>
      </c>
      <c r="G117" s="2">
        <f t="shared" si="0"/>
        <v>430.82400000000001</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47985</v>
      </c>
      <c r="D118" s="1">
        <f>'PR-RAS'!E122</f>
        <v>60824.98</v>
      </c>
      <c r="E118" s="1">
        <v>0</v>
      </c>
      <c r="F118" s="1">
        <v>0</v>
      </c>
      <c r="G118" s="2">
        <f t="shared" si="0"/>
        <v>19847.290320000004</v>
      </c>
      <c r="H118" s="2">
        <f t="shared" si="1"/>
        <v>1.9999999996798579E-2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v>
      </c>
      <c r="D120" s="1">
        <f>'PR-RAS'!E124</f>
        <v>90115</v>
      </c>
      <c r="E120" s="1">
        <v>0</v>
      </c>
      <c r="F120" s="1">
        <v>0</v>
      </c>
      <c r="G120" s="2">
        <f t="shared" si="0"/>
        <v>21461.649999999998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v>
      </c>
      <c r="D121" s="1">
        <f>'PR-RAS'!E125</f>
        <v>89515</v>
      </c>
      <c r="E121" s="1">
        <v>0</v>
      </c>
      <c r="F121" s="1">
        <v>0</v>
      </c>
      <c r="G121" s="2">
        <f t="shared" si="0"/>
        <v>21498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v>
      </c>
      <c r="D123" s="1">
        <f>'PR-RAS'!E127</f>
        <v>89515</v>
      </c>
      <c r="E123" s="1">
        <v>0</v>
      </c>
      <c r="F123" s="1">
        <v>0</v>
      </c>
      <c r="G123" s="2">
        <f t="shared" si="0"/>
        <v>21856.3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600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600</v>
      </c>
      <c r="E125" s="1">
        <v>0</v>
      </c>
      <c r="F125" s="1">
        <v>0</v>
      </c>
      <c r="G125" s="2">
        <f t="shared" si="0"/>
        <v>148.80000000000001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2433345</v>
      </c>
      <c r="D147" s="1">
        <f>'PR-RAS'!E151</f>
        <v>2423909.06</v>
      </c>
      <c r="E147" s="1">
        <v>0</v>
      </c>
      <c r="F147" s="1">
        <v>0</v>
      </c>
      <c r="G147" s="2">
        <f t="shared" si="0"/>
        <v>1063049.8155199999</v>
      </c>
      <c r="H147" s="2">
        <f t="shared" si="1"/>
        <v>6.0000000055879354E-2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843284</v>
      </c>
      <c r="D148" s="1">
        <f>'PR-RAS'!E152</f>
        <v>1104990.1399999999</v>
      </c>
      <c r="E148" s="1">
        <v>0</v>
      </c>
      <c r="F148" s="1">
        <v>0</v>
      </c>
      <c r="G148" s="2">
        <f t="shared" si="0"/>
        <v>448829.84915999993</v>
      </c>
      <c r="H148" s="2">
        <f t="shared" si="1"/>
        <v>0.13999999989755452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732636</v>
      </c>
      <c r="D149" s="1">
        <f>'PR-RAS'!E153</f>
        <v>922872.22</v>
      </c>
      <c r="E149" s="1">
        <v>0</v>
      </c>
      <c r="F149" s="1">
        <v>0</v>
      </c>
      <c r="G149" s="2">
        <f t="shared" si="0"/>
        <v>381600.30511999998</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732636</v>
      </c>
      <c r="D150" s="1">
        <f>'PR-RAS'!E154</f>
        <v>922872.22</v>
      </c>
      <c r="E150" s="1">
        <v>0</v>
      </c>
      <c r="F150" s="1">
        <v>0</v>
      </c>
      <c r="G150" s="2">
        <f t="shared" si="0"/>
        <v>384178.68555999995</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29843.75</v>
      </c>
      <c r="E154" s="1">
        <v>0</v>
      </c>
      <c r="F154" s="1">
        <v>0</v>
      </c>
      <c r="G154" s="2">
        <f t="shared" si="0"/>
        <v>9132.1875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110648</v>
      </c>
      <c r="D155" s="1">
        <f>'PR-RAS'!E159</f>
        <v>152274.16999999998</v>
      </c>
      <c r="E155" s="1">
        <v>0</v>
      </c>
      <c r="F155" s="1">
        <v>0</v>
      </c>
      <c r="G155" s="2">
        <f t="shared" si="0"/>
        <v>63940.236359999995</v>
      </c>
      <c r="H155" s="2">
        <f t="shared" si="1"/>
        <v>0.16999999998370185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110648</v>
      </c>
      <c r="D157" s="1">
        <f>'PR-RAS'!E161</f>
        <v>152274.16999999998</v>
      </c>
      <c r="E157" s="1">
        <v>0</v>
      </c>
      <c r="F157" s="1">
        <v>0</v>
      </c>
      <c r="G157" s="2">
        <f t="shared" si="0"/>
        <v>64770.629039999993</v>
      </c>
      <c r="H157" s="2">
        <f t="shared" si="1"/>
        <v>0.16999999998370185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1235395</v>
      </c>
      <c r="D159" s="1">
        <f>'PR-RAS'!E163</f>
        <v>934068.98</v>
      </c>
      <c r="E159" s="1">
        <v>0</v>
      </c>
      <c r="F159" s="1">
        <v>0</v>
      </c>
      <c r="G159" s="2">
        <f t="shared" si="0"/>
        <v>490358.20767999999</v>
      </c>
      <c r="H159" s="2">
        <f t="shared" si="1"/>
        <v>2.0000000018626451E-2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38762</v>
      </c>
      <c r="D160" s="1">
        <f>'PR-RAS'!E164</f>
        <v>54023.7</v>
      </c>
      <c r="E160" s="1">
        <v>0</v>
      </c>
      <c r="F160" s="1">
        <v>0</v>
      </c>
      <c r="G160" s="2">
        <f t="shared" si="0"/>
        <v>23342.694599999999</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2452</v>
      </c>
      <c r="D161" s="1">
        <f>'PR-RAS'!E165</f>
        <v>0</v>
      </c>
      <c r="E161" s="1">
        <v>0</v>
      </c>
      <c r="F161" s="1">
        <v>0</v>
      </c>
      <c r="G161" s="2">
        <f t="shared" si="0"/>
        <v>392.32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34925</v>
      </c>
      <c r="D162" s="1">
        <f>'PR-RAS'!E166</f>
        <v>48778.5</v>
      </c>
      <c r="E162" s="1">
        <v>0</v>
      </c>
      <c r="F162" s="1">
        <v>0</v>
      </c>
      <c r="G162" s="2">
        <f t="shared" si="0"/>
        <v>21329.601999999999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1385</v>
      </c>
      <c r="D163" s="1">
        <f>'PR-RAS'!E167</f>
        <v>2050</v>
      </c>
      <c r="E163" s="1">
        <v>0</v>
      </c>
      <c r="F163" s="1">
        <v>0</v>
      </c>
      <c r="G163" s="2">
        <f t="shared" si="0"/>
        <v>888.57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3195.2</v>
      </c>
      <c r="E164" s="1">
        <v>0</v>
      </c>
      <c r="F164" s="1">
        <v>0</v>
      </c>
      <c r="G164" s="2">
        <f t="shared" si="0"/>
        <v>1041.6351999999999</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231484</v>
      </c>
      <c r="D165" s="1">
        <f>'PR-RAS'!E169</f>
        <v>269061.89999999997</v>
      </c>
      <c r="E165" s="1">
        <v>0</v>
      </c>
      <c r="F165" s="1">
        <v>0</v>
      </c>
      <c r="G165" s="2">
        <f t="shared" si="0"/>
        <v>126215.6792</v>
      </c>
      <c r="H165" s="2">
        <f t="shared" si="1"/>
        <v>0.1000000000349246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19353</v>
      </c>
      <c r="D166" s="1">
        <f>'PR-RAS'!E170</f>
        <v>44380.210000000006</v>
      </c>
      <c r="E166" s="1">
        <v>0</v>
      </c>
      <c r="F166" s="1">
        <v>0</v>
      </c>
      <c r="G166" s="2">
        <f t="shared" si="0"/>
        <v>17838.714300000003</v>
      </c>
      <c r="H166" s="2">
        <f t="shared" si="1"/>
        <v>0.21000000000640284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38004</v>
      </c>
      <c r="D167" s="1">
        <f>'PR-RAS'!E171</f>
        <v>32034.38</v>
      </c>
      <c r="E167" s="1">
        <v>0</v>
      </c>
      <c r="F167" s="1">
        <v>0</v>
      </c>
      <c r="G167" s="2">
        <f t="shared" si="0"/>
        <v>16944.078160000001</v>
      </c>
      <c r="H167" s="2">
        <f t="shared" si="1"/>
        <v>0.38000000000101863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112135</v>
      </c>
      <c r="D168" s="1">
        <f>'PR-RAS'!E172</f>
        <v>135771.47</v>
      </c>
      <c r="E168" s="1">
        <v>0</v>
      </c>
      <c r="F168" s="1">
        <v>0</v>
      </c>
      <c r="G168" s="2">
        <f t="shared" si="0"/>
        <v>64074.215980000001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57365</v>
      </c>
      <c r="D169" s="1">
        <f>'PR-RAS'!E173</f>
        <v>27755.66</v>
      </c>
      <c r="E169" s="1">
        <v>0</v>
      </c>
      <c r="F169" s="1">
        <v>0</v>
      </c>
      <c r="G169" s="2">
        <f t="shared" si="0"/>
        <v>18963.221760000004</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4435</v>
      </c>
      <c r="D170" s="1">
        <f>'PR-RAS'!E174</f>
        <v>25843.38</v>
      </c>
      <c r="E170" s="1">
        <v>0</v>
      </c>
      <c r="F170" s="1">
        <v>0</v>
      </c>
      <c r="G170" s="2">
        <f t="shared" si="0"/>
        <v>9484.5774400000009</v>
      </c>
      <c r="H170" s="2">
        <f t="shared" si="1"/>
        <v>0.38000000000101863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192</v>
      </c>
      <c r="D172" s="1">
        <f>'PR-RAS'!E176</f>
        <v>3276.8</v>
      </c>
      <c r="E172" s="1">
        <v>0</v>
      </c>
      <c r="F172" s="1">
        <v>0</v>
      </c>
      <c r="G172" s="2">
        <f t="shared" si="0"/>
        <v>1153.4976000000001</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785609</v>
      </c>
      <c r="D173" s="1">
        <f>'PR-RAS'!E177</f>
        <v>526582.54</v>
      </c>
      <c r="E173" s="1">
        <v>0</v>
      </c>
      <c r="F173" s="1">
        <v>0</v>
      </c>
      <c r="G173" s="2">
        <f t="shared" si="0"/>
        <v>316269.14175999997</v>
      </c>
      <c r="H173" s="2">
        <f t="shared" si="1"/>
        <v>0.4599999999627471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16267</v>
      </c>
      <c r="D174" s="1">
        <f>'PR-RAS'!E178</f>
        <v>12615.36</v>
      </c>
      <c r="E174" s="1">
        <v>0</v>
      </c>
      <c r="F174" s="1">
        <v>0</v>
      </c>
      <c r="G174" s="2">
        <f t="shared" si="0"/>
        <v>7179.10556</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492208</v>
      </c>
      <c r="D175" s="1">
        <f>'PR-RAS'!E179</f>
        <v>217416.04</v>
      </c>
      <c r="E175" s="1">
        <v>0</v>
      </c>
      <c r="F175" s="1">
        <v>0</v>
      </c>
      <c r="G175" s="2">
        <f t="shared" si="0"/>
        <v>161304.97391999999</v>
      </c>
      <c r="H175" s="2">
        <f t="shared" si="1"/>
        <v>4.0000000008149073E-2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32835</v>
      </c>
      <c r="D176" s="1">
        <f>'PR-RAS'!E180</f>
        <v>81967</v>
      </c>
      <c r="E176" s="1">
        <v>0</v>
      </c>
      <c r="F176" s="1">
        <v>0</v>
      </c>
      <c r="G176" s="2">
        <f t="shared" si="0"/>
        <v>34434.574999999997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52593</v>
      </c>
      <c r="D177" s="1">
        <f>'PR-RAS'!E181</f>
        <v>52966.95</v>
      </c>
      <c r="E177" s="1">
        <v>0</v>
      </c>
      <c r="F177" s="1">
        <v>0</v>
      </c>
      <c r="G177" s="2">
        <f t="shared" si="0"/>
        <v>27900.734399999998</v>
      </c>
      <c r="H177" s="2">
        <f t="shared" si="1"/>
        <v>5.0000000002910383E-2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1834</v>
      </c>
      <c r="D178" s="1">
        <f>'PR-RAS'!E182</f>
        <v>4961.28</v>
      </c>
      <c r="E178" s="1">
        <v>0</v>
      </c>
      <c r="F178" s="1">
        <v>0</v>
      </c>
      <c r="G178" s="2">
        <f t="shared" si="0"/>
        <v>2080.9111199999998</v>
      </c>
      <c r="H178" s="2">
        <f t="shared" si="1"/>
        <v>0.27999999999974534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12430</v>
      </c>
      <c r="D179" s="1">
        <f>'PR-RAS'!E183</f>
        <v>9274.9399999999987</v>
      </c>
      <c r="E179" s="1">
        <v>0</v>
      </c>
      <c r="F179" s="1">
        <v>0</v>
      </c>
      <c r="G179" s="2">
        <f t="shared" si="0"/>
        <v>5514.418639999999</v>
      </c>
      <c r="H179" s="2">
        <f t="shared" si="1"/>
        <v>6.0000000001309672E-2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164987</v>
      </c>
      <c r="D180" s="1">
        <f>'PR-RAS'!E184</f>
        <v>130180.22</v>
      </c>
      <c r="E180" s="1">
        <v>0</v>
      </c>
      <c r="F180" s="1">
        <v>0</v>
      </c>
      <c r="G180" s="2">
        <f t="shared" si="0"/>
        <v>76137.191760000002</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2081</v>
      </c>
      <c r="D181" s="1">
        <f>'PR-RAS'!E185</f>
        <v>7015.61</v>
      </c>
      <c r="E181" s="1">
        <v>0</v>
      </c>
      <c r="F181" s="1">
        <v>0</v>
      </c>
      <c r="G181" s="2">
        <f t="shared" si="0"/>
        <v>2900.1995999999999</v>
      </c>
      <c r="H181" s="2">
        <f t="shared" si="1"/>
        <v>0.39000000000032742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10374</v>
      </c>
      <c r="D182" s="1">
        <f>'PR-RAS'!E186</f>
        <v>10185.14</v>
      </c>
      <c r="E182" s="1">
        <v>0</v>
      </c>
      <c r="F182" s="1">
        <v>0</v>
      </c>
      <c r="G182" s="2">
        <f t="shared" si="0"/>
        <v>5564.71468</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179540</v>
      </c>
      <c r="D184" s="1">
        <f>'PR-RAS'!E188</f>
        <v>84400.840000000011</v>
      </c>
      <c r="E184" s="1">
        <v>0</v>
      </c>
      <c r="F184" s="1">
        <v>0</v>
      </c>
      <c r="G184" s="2">
        <f t="shared" si="0"/>
        <v>63746.527440000005</v>
      </c>
      <c r="H184" s="2">
        <f t="shared" si="1"/>
        <v>0.15999999998894054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145679</v>
      </c>
      <c r="D185" s="1">
        <f>'PR-RAS'!E189</f>
        <v>15566.34</v>
      </c>
      <c r="E185" s="1">
        <v>0</v>
      </c>
      <c r="F185" s="1">
        <v>0</v>
      </c>
      <c r="G185" s="2">
        <f t="shared" si="0"/>
        <v>32533.349119999999</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5942</v>
      </c>
      <c r="D186" s="1">
        <f>'PR-RAS'!E190</f>
        <v>5942.02</v>
      </c>
      <c r="E186" s="1">
        <v>0</v>
      </c>
      <c r="F186" s="1">
        <v>0</v>
      </c>
      <c r="G186" s="2">
        <f t="shared" si="0"/>
        <v>3297.8173999999999</v>
      </c>
      <c r="H186" s="2">
        <f t="shared" si="1"/>
        <v>2.0000000000436557E-2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5966</v>
      </c>
      <c r="D187" s="1">
        <f>'PR-RAS'!E191</f>
        <v>41262.86</v>
      </c>
      <c r="E187" s="1">
        <v>0</v>
      </c>
      <c r="F187" s="1">
        <v>0</v>
      </c>
      <c r="G187" s="2">
        <f t="shared" si="0"/>
        <v>16459.459920000001</v>
      </c>
      <c r="H187" s="2">
        <f t="shared" si="1"/>
        <v>0.13999999999941792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18123</v>
      </c>
      <c r="D188" s="1">
        <f>'PR-RAS'!E192</f>
        <v>14248.24</v>
      </c>
      <c r="E188" s="1">
        <v>0</v>
      </c>
      <c r="F188" s="1">
        <v>0</v>
      </c>
      <c r="G188" s="2">
        <f t="shared" si="0"/>
        <v>8717.8427599999995</v>
      </c>
      <c r="H188" s="2">
        <f t="shared" si="1"/>
        <v>0.23999999999978172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3830</v>
      </c>
      <c r="D189" s="1">
        <f>'PR-RAS'!E193</f>
        <v>7381.38</v>
      </c>
      <c r="E189" s="1">
        <v>0</v>
      </c>
      <c r="F189" s="1">
        <v>0</v>
      </c>
      <c r="G189" s="2">
        <f t="shared" si="0"/>
        <v>3495.4388800000006</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10111</v>
      </c>
      <c r="D192" s="1">
        <f>'PR-RAS'!E196</f>
        <v>9918.82</v>
      </c>
      <c r="E192" s="1">
        <v>0</v>
      </c>
      <c r="F192" s="1">
        <v>0</v>
      </c>
      <c r="G192" s="2">
        <f t="shared" si="0"/>
        <v>5720.1902399999999</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729.17</v>
      </c>
      <c r="E198" s="1">
        <v>0</v>
      </c>
      <c r="F198" s="1">
        <v>0</v>
      </c>
      <c r="G198" s="2">
        <f t="shared" si="0"/>
        <v>287.29298</v>
      </c>
      <c r="H198" s="2">
        <f t="shared" si="1"/>
        <v>0.16999999999995907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729.17</v>
      </c>
      <c r="E201" s="1">
        <v>0</v>
      </c>
      <c r="F201" s="1">
        <v>0</v>
      </c>
      <c r="G201" s="2">
        <f t="shared" si="0"/>
        <v>291.66800000000001</v>
      </c>
      <c r="H201" s="2">
        <f t="shared" si="1"/>
        <v>0.16999999999995907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10111</v>
      </c>
      <c r="D206" s="1">
        <f>'PR-RAS'!E210</f>
        <v>9189.65</v>
      </c>
      <c r="E206" s="1">
        <v>0</v>
      </c>
      <c r="F206" s="1">
        <v>0</v>
      </c>
      <c r="G206" s="2">
        <f t="shared" si="0"/>
        <v>5840.5114999999996</v>
      </c>
      <c r="H206" s="2">
        <f t="shared" si="1"/>
        <v>0.3500000000003638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10043</v>
      </c>
      <c r="D207" s="1">
        <f>'PR-RAS'!E211</f>
        <v>9039.5</v>
      </c>
      <c r="E207" s="1">
        <v>0</v>
      </c>
      <c r="F207" s="1">
        <v>0</v>
      </c>
      <c r="G207" s="2">
        <f t="shared" si="0"/>
        <v>5793.1319999999996</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v>
      </c>
      <c r="D209" s="1">
        <f>'PR-RAS'!E213</f>
        <v>0.15</v>
      </c>
      <c r="E209" s="1">
        <v>0</v>
      </c>
      <c r="F209" s="1">
        <v>0</v>
      </c>
      <c r="G209" s="2">
        <f t="shared" si="0"/>
        <v>6.9263999999999992</v>
      </c>
      <c r="H209" s="2">
        <f t="shared" si="1"/>
        <v>0.15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v>
      </c>
      <c r="D210" s="1">
        <f>'PR-RAS'!E214</f>
        <v>150</v>
      </c>
      <c r="E210" s="1">
        <v>0</v>
      </c>
      <c r="F210" s="1">
        <v>0</v>
      </c>
      <c r="G210" s="2">
        <f t="shared" si="0"/>
        <v>70.015000000000001</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1100</v>
      </c>
      <c r="E211" s="1">
        <v>0</v>
      </c>
      <c r="F211" s="1">
        <v>0</v>
      </c>
      <c r="G211" s="2">
        <f t="shared" si="0"/>
        <v>462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1100</v>
      </c>
      <c r="E215" s="1">
        <v>0</v>
      </c>
      <c r="F215" s="1">
        <v>0</v>
      </c>
      <c r="G215" s="2">
        <f t="shared" si="0"/>
        <v>470.8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1100</v>
      </c>
      <c r="E218" s="1">
        <v>0</v>
      </c>
      <c r="F218" s="1">
        <v>0</v>
      </c>
      <c r="G218" s="2">
        <f t="shared" si="0"/>
        <v>477.4</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27065</v>
      </c>
      <c r="D220" s="1">
        <f>'PR-RAS'!E224</f>
        <v>37110.019999999997</v>
      </c>
      <c r="E220" s="1">
        <v>0</v>
      </c>
      <c r="F220" s="1">
        <v>0</v>
      </c>
      <c r="G220" s="2">
        <f t="shared" si="0"/>
        <v>22181.423759999998</v>
      </c>
      <c r="H220" s="2">
        <f t="shared" si="1"/>
        <v>1.9999999996798579E-2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23255</v>
      </c>
      <c r="D227" s="1">
        <f>'PR-RAS'!E231</f>
        <v>37110.019999999997</v>
      </c>
      <c r="E227" s="1">
        <v>0</v>
      </c>
      <c r="F227" s="1">
        <v>0</v>
      </c>
      <c r="G227" s="2">
        <f t="shared" si="0"/>
        <v>22029.359039999999</v>
      </c>
      <c r="H227" s="2">
        <f t="shared" si="1"/>
        <v>1.9999999996798579E-2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23255</v>
      </c>
      <c r="D228" s="1">
        <f>'PR-RAS'!E232</f>
        <v>37110.019999999997</v>
      </c>
      <c r="E228" s="1">
        <v>0</v>
      </c>
      <c r="F228" s="1">
        <v>0</v>
      </c>
      <c r="G228" s="2">
        <f t="shared" si="0"/>
        <v>22126.834080000001</v>
      </c>
      <c r="H228" s="2">
        <f t="shared" si="1"/>
        <v>1.9999999996798579E-2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3810</v>
      </c>
      <c r="D232" s="1">
        <f>'PR-RAS'!E236</f>
        <v>0</v>
      </c>
      <c r="E232" s="1">
        <v>0</v>
      </c>
      <c r="F232" s="1">
        <v>0</v>
      </c>
      <c r="G232" s="2">
        <f t="shared" si="0"/>
        <v>880.11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3810</v>
      </c>
      <c r="D233" s="1">
        <f>'PR-RAS'!E237</f>
        <v>0</v>
      </c>
      <c r="E233" s="1">
        <v>0</v>
      </c>
      <c r="F233" s="1">
        <v>0</v>
      </c>
      <c r="G233" s="2">
        <f t="shared" si="0"/>
        <v>883.92000000000007</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120200</v>
      </c>
      <c r="D248" s="1">
        <f>'PR-RAS'!E252</f>
        <v>105528.08</v>
      </c>
      <c r="E248" s="1">
        <v>0</v>
      </c>
      <c r="F248" s="1">
        <v>0</v>
      </c>
      <c r="G248" s="2">
        <f t="shared" si="0"/>
        <v>81820.271520000009</v>
      </c>
      <c r="H248" s="2">
        <f t="shared" si="1"/>
        <v>8.000000000174623E-2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120200</v>
      </c>
      <c r="D255" s="1">
        <f>'PR-RAS'!E259</f>
        <v>105528.08</v>
      </c>
      <c r="E255" s="1">
        <v>0</v>
      </c>
      <c r="F255" s="1">
        <v>0</v>
      </c>
      <c r="G255" s="2">
        <f t="shared" si="0"/>
        <v>84139.064640000011</v>
      </c>
      <c r="H255" s="2">
        <f t="shared" si="1"/>
        <v>8.000000000174623E-2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110011</v>
      </c>
      <c r="D256" s="1">
        <f>'PR-RAS'!E260</f>
        <v>70300</v>
      </c>
      <c r="E256" s="1">
        <v>0</v>
      </c>
      <c r="F256" s="1">
        <v>0</v>
      </c>
      <c r="G256" s="2">
        <f t="shared" si="0"/>
        <v>63905.805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10189</v>
      </c>
      <c r="D257" s="1">
        <f>'PR-RAS'!E261</f>
        <v>35228.080000000002</v>
      </c>
      <c r="E257" s="1">
        <v>0</v>
      </c>
      <c r="F257" s="1">
        <v>0</v>
      </c>
      <c r="G257" s="2">
        <f t="shared" si="0"/>
        <v>20645.160960000001</v>
      </c>
      <c r="H257" s="2">
        <f t="shared" si="1"/>
        <v>8.000000000174623E-2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197290</v>
      </c>
      <c r="D259" s="1">
        <f>'PR-RAS'!E263</f>
        <v>231193.02</v>
      </c>
      <c r="E259" s="1">
        <v>0</v>
      </c>
      <c r="F259" s="1">
        <v>0</v>
      </c>
      <c r="G259" s="2">
        <f t="shared" si="0"/>
        <v>170196.41832000003</v>
      </c>
      <c r="H259" s="2">
        <f t="shared" si="1"/>
        <v>1.9999999989522621E-2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197290</v>
      </c>
      <c r="D260" s="1">
        <f>'PR-RAS'!E264</f>
        <v>231193.02</v>
      </c>
      <c r="E260" s="1">
        <v>0</v>
      </c>
      <c r="F260" s="1">
        <v>0</v>
      </c>
      <c r="G260" s="2">
        <f t="shared" si="0"/>
        <v>170856.09436000002</v>
      </c>
      <c r="H260" s="2">
        <f t="shared" si="1"/>
        <v>1.9999999989522621E-2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197290</v>
      </c>
      <c r="D261" s="1">
        <f>'PR-RAS'!E265</f>
        <v>231193.02</v>
      </c>
      <c r="E261" s="1">
        <v>0</v>
      </c>
      <c r="F261" s="1">
        <v>0</v>
      </c>
      <c r="G261" s="2">
        <f t="shared" si="0"/>
        <v>171515.77040000001</v>
      </c>
      <c r="H261" s="2">
        <f t="shared" si="1"/>
        <v>1.9999999989522621E-2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2433345</v>
      </c>
      <c r="D285" s="1">
        <f>'PR-RAS'!E289</f>
        <v>2423909.06</v>
      </c>
      <c r="E285" s="1">
        <v>0</v>
      </c>
      <c r="F285" s="1">
        <v>0</v>
      </c>
      <c r="G285" s="2">
        <f t="shared" si="8"/>
        <v>2067850.3260799998</v>
      </c>
      <c r="H285" s="2">
        <f t="shared" si="9"/>
        <v>6.0000000055879354E-2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960898</v>
      </c>
      <c r="D286" s="1">
        <f>'PR-RAS'!E290</f>
        <v>2941373.9099999997</v>
      </c>
      <c r="E286" s="1">
        <v>0</v>
      </c>
      <c r="F286" s="1">
        <v>0</v>
      </c>
      <c r="G286" s="2">
        <f t="shared" si="8"/>
        <v>1950439.0586999997</v>
      </c>
      <c r="H286" s="2">
        <f t="shared" si="9"/>
        <v>9.0000000316649675E-2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2133840</v>
      </c>
      <c r="D288" s="1">
        <f>'PR-RAS'!E292</f>
        <v>577788.68000000005</v>
      </c>
      <c r="E288" s="1">
        <v>0</v>
      </c>
      <c r="F288" s="1">
        <v>0</v>
      </c>
      <c r="G288" s="2">
        <f t="shared" si="8"/>
        <v>944062.78232</v>
      </c>
      <c r="H288" s="2">
        <f t="shared" si="9"/>
        <v>0.31999999994877726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393427</v>
      </c>
      <c r="D290" s="1">
        <f>'PR-RAS'!E294</f>
        <v>351871.71</v>
      </c>
      <c r="E290" s="1">
        <v>0</v>
      </c>
      <c r="F290" s="1">
        <v>0</v>
      </c>
      <c r="G290" s="2">
        <f t="shared" si="8"/>
        <v>317082.25137999997</v>
      </c>
      <c r="H290" s="2">
        <f t="shared" si="9"/>
        <v>0.28999999997904524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24896</v>
      </c>
      <c r="D291" s="1">
        <f>'PR-RAS'!E295</f>
        <v>15289.68</v>
      </c>
      <c r="E291" s="1">
        <v>0</v>
      </c>
      <c r="F291" s="1">
        <v>0</v>
      </c>
      <c r="G291" s="2">
        <f t="shared" si="8"/>
        <v>16087.854399999998</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13117</v>
      </c>
      <c r="D293" s="1">
        <f>'PR-RAS'!E298</f>
        <v>1214.1600000000001</v>
      </c>
      <c r="E293" s="1">
        <v>0</v>
      </c>
      <c r="F293" s="1">
        <v>0</v>
      </c>
      <c r="G293" s="2">
        <f t="shared" si="8"/>
        <v>4539.23344</v>
      </c>
      <c r="H293" s="2">
        <f t="shared" si="9"/>
        <v>0.16000000000008185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13117</v>
      </c>
      <c r="D306" s="1">
        <f>'PR-RAS'!E311</f>
        <v>1214.1600000000001</v>
      </c>
      <c r="E306" s="1">
        <v>0</v>
      </c>
      <c r="F306" s="1">
        <v>0</v>
      </c>
      <c r="G306" s="2">
        <f t="shared" si="8"/>
        <v>4741.3225999999995</v>
      </c>
      <c r="H306" s="2">
        <f t="shared" si="9"/>
        <v>0.16000000000008185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13117</v>
      </c>
      <c r="D307" s="1">
        <f>'PR-RAS'!E312</f>
        <v>1214.1600000000001</v>
      </c>
      <c r="E307" s="1">
        <v>0</v>
      </c>
      <c r="F307" s="1">
        <v>0</v>
      </c>
      <c r="G307" s="2">
        <f t="shared" si="8"/>
        <v>4756.8679199999997</v>
      </c>
      <c r="H307" s="2">
        <f t="shared" si="9"/>
        <v>0.16000000000008185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13117</v>
      </c>
      <c r="D308" s="1">
        <f>'PR-RAS'!E313</f>
        <v>1214.1600000000001</v>
      </c>
      <c r="E308" s="1">
        <v>0</v>
      </c>
      <c r="F308" s="1">
        <v>0</v>
      </c>
      <c r="G308" s="2">
        <f t="shared" si="8"/>
        <v>4772.4132399999999</v>
      </c>
      <c r="H308" s="2">
        <f t="shared" si="9"/>
        <v>0.16000000000008185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1034641</v>
      </c>
      <c r="D345" s="1">
        <f>'PR-RAS'!E350</f>
        <v>1717418.17</v>
      </c>
      <c r="E345" s="1">
        <v>0</v>
      </c>
      <c r="F345" s="1">
        <v>0</v>
      </c>
      <c r="G345" s="2">
        <f t="shared" si="8"/>
        <v>1537500.2049599998</v>
      </c>
      <c r="H345" s="2">
        <f t="shared" si="9"/>
        <v>0.16999999992549419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1034641</v>
      </c>
      <c r="D358" s="1">
        <f>'PR-RAS'!E363</f>
        <v>1697918.17</v>
      </c>
      <c r="E358" s="1">
        <v>0</v>
      </c>
      <c r="F358" s="1">
        <v>0</v>
      </c>
      <c r="G358" s="2">
        <f t="shared" si="8"/>
        <v>1581680.4103799998</v>
      </c>
      <c r="H358" s="2">
        <f t="shared" si="9"/>
        <v>0.16999999992549419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1014543</v>
      </c>
      <c r="D359" s="1">
        <f>'PR-RAS'!E364</f>
        <v>1584908.74</v>
      </c>
      <c r="E359" s="1">
        <v>0</v>
      </c>
      <c r="F359" s="1">
        <v>0</v>
      </c>
      <c r="G359" s="2">
        <f t="shared" si="8"/>
        <v>1498001.0518399999</v>
      </c>
      <c r="H359" s="2">
        <f t="shared" si="9"/>
        <v>0.26000000000931323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503249</v>
      </c>
      <c r="D362" s="1">
        <f>'PR-RAS'!E367</f>
        <v>2500</v>
      </c>
      <c r="E362" s="1">
        <v>0</v>
      </c>
      <c r="F362" s="1">
        <v>0</v>
      </c>
      <c r="G362" s="2">
        <f t="shared" si="8"/>
        <v>183477.889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511294</v>
      </c>
      <c r="D363" s="1">
        <f>'PR-RAS'!E368</f>
        <v>1582408.74</v>
      </c>
      <c r="E363" s="1">
        <v>0</v>
      </c>
      <c r="F363" s="1">
        <v>0</v>
      </c>
      <c r="G363" s="2">
        <f t="shared" si="8"/>
        <v>1330752.3557599999</v>
      </c>
      <c r="H363" s="2">
        <f t="shared" si="9"/>
        <v>0.26000000000931323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20098</v>
      </c>
      <c r="D364" s="1">
        <f>'PR-RAS'!E369</f>
        <v>30509.43</v>
      </c>
      <c r="E364" s="1">
        <v>0</v>
      </c>
      <c r="F364" s="1">
        <v>0</v>
      </c>
      <c r="G364" s="2">
        <f t="shared" si="8"/>
        <v>29445.420180000001</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1829</v>
      </c>
      <c r="D365" s="1">
        <f>'PR-RAS'!E370</f>
        <v>23391.38</v>
      </c>
      <c r="E365" s="1">
        <v>0</v>
      </c>
      <c r="F365" s="1">
        <v>0</v>
      </c>
      <c r="G365" s="2">
        <f t="shared" si="8"/>
        <v>17694.680639999999</v>
      </c>
      <c r="H365" s="2">
        <f t="shared" si="9"/>
        <v>0.38000000000101863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18269</v>
      </c>
      <c r="D367" s="1">
        <f>'PR-RAS'!E372</f>
        <v>0</v>
      </c>
      <c r="E367" s="1">
        <v>0</v>
      </c>
      <c r="F367" s="1">
        <v>0</v>
      </c>
      <c r="G367" s="2">
        <f t="shared" si="8"/>
        <v>6686.4539999999997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7118.05</v>
      </c>
      <c r="E371" s="1">
        <v>0</v>
      </c>
      <c r="F371" s="1">
        <v>0</v>
      </c>
      <c r="G371" s="2">
        <f t="shared" si="8"/>
        <v>5267.357</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82500</v>
      </c>
      <c r="E386" s="1">
        <v>0</v>
      </c>
      <c r="F386" s="1">
        <v>0</v>
      </c>
      <c r="G386" s="2">
        <f t="shared" si="8"/>
        <v>63525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22500</v>
      </c>
      <c r="E388" s="1">
        <v>0</v>
      </c>
      <c r="F388" s="1">
        <v>0</v>
      </c>
      <c r="G388" s="2">
        <f t="shared" si="8"/>
        <v>17415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60000</v>
      </c>
      <c r="E389" s="1">
        <v>0</v>
      </c>
      <c r="F389" s="1">
        <v>0</v>
      </c>
      <c r="G389" s="2">
        <f t="shared" si="8"/>
        <v>46560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19500</v>
      </c>
      <c r="E397" s="1">
        <v>0</v>
      </c>
      <c r="F397" s="1">
        <v>0</v>
      </c>
      <c r="G397" s="2">
        <f t="shared" si="8"/>
        <v>15444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19500</v>
      </c>
      <c r="E398" s="1">
        <v>0</v>
      </c>
      <c r="F398" s="1">
        <v>0</v>
      </c>
      <c r="G398" s="2">
        <f t="shared" si="8"/>
        <v>15483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1021524</v>
      </c>
      <c r="D403" s="1">
        <f>'PR-RAS'!E408</f>
        <v>1716204.01</v>
      </c>
      <c r="E403" s="1">
        <v>0</v>
      </c>
      <c r="F403" s="1">
        <v>0</v>
      </c>
      <c r="G403" s="2">
        <f t="shared" si="8"/>
        <v>1790480.6720399999</v>
      </c>
      <c r="H403" s="2">
        <f t="shared" si="9"/>
        <v>1.0000000009313226E-2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59014</v>
      </c>
      <c r="D406" s="1">
        <f>'PR-RAS'!E411</f>
        <v>0</v>
      </c>
      <c r="E406" s="1">
        <v>0</v>
      </c>
      <c r="F406" s="1">
        <v>0</v>
      </c>
      <c r="G406" s="2">
        <f t="shared" si="8"/>
        <v>23900.670000000002</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3407360</v>
      </c>
      <c r="D407" s="1">
        <f>'PR-RAS'!E412</f>
        <v>5366497.13</v>
      </c>
      <c r="E407" s="1">
        <v>0</v>
      </c>
      <c r="F407" s="1">
        <v>0</v>
      </c>
      <c r="G407" s="2">
        <f t="shared" si="8"/>
        <v>5740983.8295600004</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3467986</v>
      </c>
      <c r="D408" s="1">
        <f>'PR-RAS'!E413</f>
        <v>4141327.23</v>
      </c>
      <c r="E408" s="1">
        <v>0</v>
      </c>
      <c r="F408" s="1">
        <v>0</v>
      </c>
      <c r="G408" s="2">
        <f t="shared" si="8"/>
        <v>4782510.6672200002</v>
      </c>
      <c r="H408" s="2">
        <f t="shared" si="9"/>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1225169.8999999999</v>
      </c>
      <c r="E409" s="1">
        <v>0</v>
      </c>
      <c r="F409" s="1">
        <v>0</v>
      </c>
      <c r="G409" s="2">
        <f t="shared" si="8"/>
        <v>999738.63839999982</v>
      </c>
      <c r="H409" s="2">
        <f t="shared" si="9"/>
        <v>0.10000000009313226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60626</v>
      </c>
      <c r="D410" s="1">
        <f>'PR-RAS'!E415</f>
        <v>0</v>
      </c>
      <c r="E410" s="1">
        <v>0</v>
      </c>
      <c r="F410" s="1">
        <v>0</v>
      </c>
      <c r="G410" s="2">
        <f t="shared" si="8"/>
        <v>24796.034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2133840</v>
      </c>
      <c r="D411" s="1">
        <f>'PR-RAS'!E416</f>
        <v>577788.68000000005</v>
      </c>
      <c r="E411" s="1">
        <v>0</v>
      </c>
      <c r="F411" s="1">
        <v>0</v>
      </c>
      <c r="G411" s="2">
        <f t="shared" si="8"/>
        <v>1348661.1176</v>
      </c>
      <c r="H411" s="2">
        <f t="shared" si="9"/>
        <v>0.31999999994877726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452441</v>
      </c>
      <c r="D413" s="1">
        <f>'PR-RAS'!E418</f>
        <v>351871.71</v>
      </c>
      <c r="E413" s="1">
        <v>0</v>
      </c>
      <c r="F413" s="1">
        <v>0</v>
      </c>
      <c r="G413" s="2">
        <f t="shared" si="8"/>
        <v>476347.98103999993</v>
      </c>
      <c r="H413" s="2">
        <f t="shared" si="9"/>
        <v>0.28999999997904524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3407360</v>
      </c>
      <c r="D633" s="1">
        <f>'PR-RAS'!E639</f>
        <v>5366497.13</v>
      </c>
      <c r="E633" s="1">
        <v>0</v>
      </c>
      <c r="F633" s="1">
        <v>0</v>
      </c>
      <c r="G633" s="2">
        <f t="shared" si="10"/>
        <v>8936703.8923199996</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3467986</v>
      </c>
      <c r="D634" s="1">
        <f>'PR-RAS'!E640</f>
        <v>4141327.23</v>
      </c>
      <c r="E634" s="1">
        <v>0</v>
      </c>
      <c r="F634" s="1">
        <v>0</v>
      </c>
      <c r="G634" s="2">
        <f t="shared" si="10"/>
        <v>7438155.4111800008</v>
      </c>
      <c r="H634" s="2">
        <f t="shared" si="1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1225169.8999999999</v>
      </c>
      <c r="E635" s="1">
        <v>0</v>
      </c>
      <c r="F635" s="1">
        <v>0</v>
      </c>
      <c r="G635" s="2">
        <f t="shared" si="10"/>
        <v>1553515.4331999999</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60626</v>
      </c>
      <c r="D636" s="1">
        <f>'PR-RAS'!E642</f>
        <v>0</v>
      </c>
      <c r="E636" s="1">
        <v>0</v>
      </c>
      <c r="F636" s="1">
        <v>0</v>
      </c>
      <c r="G636" s="2">
        <f t="shared" si="10"/>
        <v>38497.51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2133840</v>
      </c>
      <c r="D637" s="1">
        <f>'PR-RAS'!E643</f>
        <v>577788.68000000005</v>
      </c>
      <c r="E637" s="1">
        <v>0</v>
      </c>
      <c r="F637" s="1">
        <v>0</v>
      </c>
      <c r="G637" s="2">
        <f t="shared" si="10"/>
        <v>2092069.4409600003</v>
      </c>
      <c r="H637" s="2">
        <f t="shared" si="11"/>
        <v>0.31999999994877726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2073214</v>
      </c>
      <c r="D639" s="1">
        <f>'PR-RAS'!E645</f>
        <v>1802958.58</v>
      </c>
      <c r="E639" s="1">
        <v>0</v>
      </c>
      <c r="F639" s="1">
        <v>0</v>
      </c>
      <c r="G639" s="2">
        <f t="shared" si="10"/>
        <v>3623285.6800800003</v>
      </c>
      <c r="H639" s="2">
        <f t="shared" si="11"/>
        <v>0.41999999992549419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2273389</v>
      </c>
      <c r="D642" s="1">
        <f>'PR-RAS'!E649</f>
        <v>1061269.0899999999</v>
      </c>
      <c r="E642" s="1">
        <v>0</v>
      </c>
      <c r="F642" s="1">
        <v>0</v>
      </c>
      <c r="G642" s="2">
        <f t="shared" si="10"/>
        <v>2817789.3223799998</v>
      </c>
      <c r="H642" s="2">
        <f t="shared" si="11"/>
        <v>8.9999999850988388E-2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3904826</v>
      </c>
      <c r="D643" s="1">
        <f>'PR-RAS'!E650</f>
        <v>6140288.9699999997</v>
      </c>
      <c r="E643" s="1">
        <v>0</v>
      </c>
      <c r="F643" s="1">
        <v>0</v>
      </c>
      <c r="G643" s="2">
        <f t="shared" si="10"/>
        <v>10391029.32948</v>
      </c>
      <c r="H643" s="2">
        <f t="shared" si="11"/>
        <v>3.0000000260770321E-2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3940646</v>
      </c>
      <c r="D644" s="1">
        <f>'PR-RAS'!E651</f>
        <v>4914385.68</v>
      </c>
      <c r="E644" s="1">
        <v>0</v>
      </c>
      <c r="F644" s="1">
        <v>0</v>
      </c>
      <c r="G644" s="2">
        <f t="shared" si="10"/>
        <v>8853735.3624799997</v>
      </c>
      <c r="H644" s="2">
        <f t="shared" si="11"/>
        <v>0.32000000029802322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2237569</v>
      </c>
      <c r="D645" s="1">
        <f>'PR-RAS'!E652</f>
        <v>2287172.38</v>
      </c>
      <c r="E645" s="1">
        <v>0</v>
      </c>
      <c r="F645" s="1">
        <v>0</v>
      </c>
      <c r="G645" s="2">
        <f t="shared" si="10"/>
        <v>4386872.4614399998</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12</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9</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1222</v>
      </c>
      <c r="D651" s="1">
        <f>'PR-RAS'!E658</f>
        <v>2448</v>
      </c>
      <c r="E651" s="1">
        <v>0</v>
      </c>
      <c r="F651" s="1">
        <v>0</v>
      </c>
      <c r="G651" s="2">
        <f t="shared" si="10"/>
        <v>3976.7000000000003</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3230</v>
      </c>
      <c r="D653" s="1">
        <f>'PR-RAS'!E660</f>
        <v>0</v>
      </c>
      <c r="E653" s="1">
        <v>0</v>
      </c>
      <c r="F653" s="1">
        <v>0</v>
      </c>
      <c r="G653" s="2">
        <f t="shared" si="10"/>
        <v>2105.96</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1245583.98</v>
      </c>
      <c r="E654" s="1">
        <v>0</v>
      </c>
      <c r="F654" s="1">
        <v>0</v>
      </c>
      <c r="G654" s="2">
        <f t="shared" si="10"/>
        <v>1626732.6778800001</v>
      </c>
      <c r="H654" s="2">
        <f t="shared" si="11"/>
        <v>2.0000000018626451E-2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64304</v>
      </c>
      <c r="D655" s="1">
        <f>'PR-RAS'!E662</f>
        <v>0</v>
      </c>
      <c r="E655" s="1">
        <v>0</v>
      </c>
      <c r="F655" s="1">
        <v>0</v>
      </c>
      <c r="G655" s="2">
        <f t="shared" si="10"/>
        <v>42054.815999999999</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8750</v>
      </c>
      <c r="D658" s="1">
        <f>'PR-RAS'!E665</f>
        <v>288104.08</v>
      </c>
      <c r="E658" s="1">
        <v>0</v>
      </c>
      <c r="F658" s="1">
        <v>0</v>
      </c>
      <c r="G658" s="2">
        <f t="shared" si="10"/>
        <v>384317.51112000004</v>
      </c>
      <c r="H658" s="2">
        <f t="shared" si="11"/>
        <v>8.0000000016298145E-2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230360</v>
      </c>
      <c r="D659" s="1">
        <f>'PR-RAS'!E666</f>
        <v>0</v>
      </c>
      <c r="E659" s="1">
        <v>0</v>
      </c>
      <c r="F659" s="1">
        <v>0</v>
      </c>
      <c r="G659" s="2">
        <f t="shared" si="10"/>
        <v>151576.88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29890</v>
      </c>
      <c r="D662" s="1">
        <f>'PR-RAS'!E669</f>
        <v>0</v>
      </c>
      <c r="E662" s="1">
        <v>0</v>
      </c>
      <c r="F662" s="1">
        <v>0</v>
      </c>
      <c r="G662" s="2">
        <f t="shared" si="10"/>
        <v>19757.29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720</v>
      </c>
      <c r="D668" s="1">
        <f>'PR-RAS'!E675</f>
        <v>720</v>
      </c>
      <c r="E668" s="1">
        <v>0</v>
      </c>
      <c r="F668" s="1">
        <v>0</v>
      </c>
      <c r="G668" s="2">
        <f t="shared" si="10"/>
        <v>1440.72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168977</v>
      </c>
      <c r="D691" s="1">
        <f>'PR-RAS'!E698</f>
        <v>1267384.72</v>
      </c>
      <c r="E691" s="1">
        <v>0</v>
      </c>
      <c r="F691" s="1">
        <v>0</v>
      </c>
      <c r="G691" s="2">
        <f t="shared" si="10"/>
        <v>1865585.0435999997</v>
      </c>
      <c r="H691" s="2">
        <f t="shared" si="11"/>
        <v>0.28000000002793968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28805</v>
      </c>
      <c r="D692" s="1">
        <f>'PR-RAS'!E699</f>
        <v>161445.72</v>
      </c>
      <c r="E692" s="1">
        <v>0</v>
      </c>
      <c r="F692" s="1">
        <v>0</v>
      </c>
      <c r="G692" s="2">
        <f t="shared" si="10"/>
        <v>243022.24003999998</v>
      </c>
      <c r="H692" s="2">
        <f t="shared" si="11"/>
        <v>0.27999999999883585</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29843.75</v>
      </c>
      <c r="E709" s="1">
        <v>0</v>
      </c>
      <c r="F709" s="1">
        <v>0</v>
      </c>
      <c r="G709" s="2">
        <f t="shared" si="10"/>
        <v>42258.75</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34925</v>
      </c>
      <c r="D711" s="1">
        <f>'PR-RAS'!E718</f>
        <v>48778.5</v>
      </c>
      <c r="E711" s="1">
        <v>0</v>
      </c>
      <c r="F711" s="1">
        <v>0</v>
      </c>
      <c r="G711" s="2">
        <f t="shared" si="10"/>
        <v>94062.22</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1672.68</v>
      </c>
      <c r="E713" s="1">
        <v>0</v>
      </c>
      <c r="F713" s="1">
        <v>0</v>
      </c>
      <c r="G713" s="2">
        <f t="shared" si="10"/>
        <v>2381.8963199999998</v>
      </c>
      <c r="H713" s="2">
        <f t="shared" si="11"/>
        <v>0.31999999999993634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22311</v>
      </c>
      <c r="D715" s="1">
        <f>'PR-RAS'!E722</f>
        <v>5840.88</v>
      </c>
      <c r="E715" s="1">
        <v>0</v>
      </c>
      <c r="F715" s="1">
        <v>0</v>
      </c>
      <c r="G715" s="2">
        <f t="shared" si="10"/>
        <v>24270.83064</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34968</v>
      </c>
      <c r="D718" s="1">
        <f>'PR-RAS'!E725</f>
        <v>15566.34</v>
      </c>
      <c r="E718" s="1">
        <v>0</v>
      </c>
      <c r="F718" s="1">
        <v>0</v>
      </c>
      <c r="G718" s="2">
        <f t="shared" si="10"/>
        <v>47394.187559999991</v>
      </c>
      <c r="H718" s="2">
        <f t="shared" si="11"/>
        <v>0.34000000000014552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729.17</v>
      </c>
      <c r="E737" s="1">
        <v>0</v>
      </c>
      <c r="F737" s="1">
        <v>0</v>
      </c>
      <c r="G737" s="2">
        <f t="shared" si="10"/>
        <v>1073.3382399999998</v>
      </c>
      <c r="H737" s="2">
        <f t="shared" si="11"/>
        <v>0.16999999999995907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1100</v>
      </c>
      <c r="E752" s="1">
        <v>0</v>
      </c>
      <c r="F752" s="1">
        <v>0</v>
      </c>
      <c r="G752" s="2">
        <f t="shared" si="10"/>
        <v>1652.2</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12308</v>
      </c>
      <c r="E755" s="1">
        <v>0</v>
      </c>
      <c r="F755" s="1">
        <v>0</v>
      </c>
      <c r="G755" s="2">
        <f t="shared" si="10"/>
        <v>18560.464</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4255</v>
      </c>
      <c r="D756" s="1">
        <f>'PR-RAS'!E763</f>
        <v>18802.02</v>
      </c>
      <c r="E756" s="1">
        <v>0</v>
      </c>
      <c r="F756" s="1">
        <v>0</v>
      </c>
      <c r="G756" s="2">
        <f t="shared" si="10"/>
        <v>31603.575199999999</v>
      </c>
      <c r="H756" s="2">
        <f t="shared" si="11"/>
        <v>2.0000000000436557E-2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19000</v>
      </c>
      <c r="D757" s="1">
        <f>'PR-RAS'!E764</f>
        <v>6000</v>
      </c>
      <c r="E757" s="1">
        <v>0</v>
      </c>
      <c r="F757" s="1">
        <v>0</v>
      </c>
      <c r="G757" s="2">
        <f t="shared" si="10"/>
        <v>23436</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33811</v>
      </c>
      <c r="D809" s="1">
        <f>'PR-RAS'!E816</f>
        <v>0</v>
      </c>
      <c r="E809" s="1">
        <v>0</v>
      </c>
      <c r="F809" s="1">
        <v>0</v>
      </c>
      <c r="G809" s="2">
        <f t="shared" si="10"/>
        <v>27319.288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27000</v>
      </c>
      <c r="D812" s="1">
        <f>'PR-RAS'!E819</f>
        <v>15000</v>
      </c>
      <c r="E812" s="1">
        <v>0</v>
      </c>
      <c r="F812" s="1">
        <v>0</v>
      </c>
      <c r="G812" s="2">
        <f t="shared" si="18"/>
        <v>46227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7000</v>
      </c>
      <c r="D814" s="1">
        <f>'PR-RAS'!E821</f>
        <v>5000</v>
      </c>
      <c r="E814" s="1">
        <v>0</v>
      </c>
      <c r="F814" s="1">
        <v>0</v>
      </c>
      <c r="G814" s="2">
        <f t="shared" si="18"/>
        <v>13820.999999999998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42200</v>
      </c>
      <c r="D816" s="1">
        <f>'PR-RAS'!E823</f>
        <v>50300</v>
      </c>
      <c r="E816" s="1">
        <v>0</v>
      </c>
      <c r="F816" s="1">
        <v>0</v>
      </c>
      <c r="G816" s="2">
        <f t="shared" si="18"/>
        <v>116381.99999999999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6750</v>
      </c>
      <c r="E817" s="1">
        <v>0</v>
      </c>
      <c r="F817" s="1">
        <v>0</v>
      </c>
      <c r="G817" s="2">
        <f t="shared" si="18"/>
        <v>11016</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3000</v>
      </c>
      <c r="D818" s="1">
        <f>'PR-RAS'!E825</f>
        <v>18434.34</v>
      </c>
      <c r="E818" s="1">
        <v>0</v>
      </c>
      <c r="F818" s="1">
        <v>0</v>
      </c>
      <c r="G818" s="2">
        <f t="shared" si="18"/>
        <v>32572.71156</v>
      </c>
      <c r="H818" s="2">
        <f t="shared" si="19"/>
        <v>0.34000000000014552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228</v>
      </c>
      <c r="D819" s="1">
        <f>'PR-RAS'!E826</f>
        <v>0</v>
      </c>
      <c r="E819" s="1">
        <v>0</v>
      </c>
      <c r="F819" s="1">
        <v>0</v>
      </c>
      <c r="G819" s="2">
        <f t="shared" si="18"/>
        <v>186.50399999999999</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6961</v>
      </c>
      <c r="D820" s="1">
        <f>'PR-RAS'!E827</f>
        <v>9956</v>
      </c>
      <c r="E820" s="1">
        <v>0</v>
      </c>
      <c r="F820" s="1">
        <v>0</v>
      </c>
      <c r="G820" s="2">
        <f t="shared" si="18"/>
        <v>22008.986999999997</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87.74</v>
      </c>
      <c r="E821" s="1">
        <v>0</v>
      </c>
      <c r="F821" s="1">
        <v>0</v>
      </c>
      <c r="G821" s="2">
        <f t="shared" si="18"/>
        <v>143.89359999999999</v>
      </c>
      <c r="H821" s="2">
        <f t="shared" si="19"/>
        <v>0.26000000000000512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484065.36000000004</v>
      </c>
      <c r="D1480" s="6"/>
      <c r="E1480" s="6">
        <v>0</v>
      </c>
      <c r="F1480" s="6">
        <v>0</v>
      </c>
      <c r="G1480" s="7">
        <f t="shared" ref="G1480:G1580" si="34">B1480/1000*C1480</f>
        <v>484.06536000000006</v>
      </c>
      <c r="H1480" s="7">
        <f t="shared" ref="H1480:H1580" si="35">ABS(C1480-ROUND(C1480,0))</f>
        <v>0.36000000004423782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4150725.9000000004</v>
      </c>
      <c r="D1481" s="1">
        <v>0</v>
      </c>
      <c r="E1481" s="1">
        <v>0</v>
      </c>
      <c r="F1481" s="1">
        <v>0</v>
      </c>
      <c r="G1481" s="2">
        <f t="shared" si="34"/>
        <v>8301.4518000000007</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2216998.4900000002</v>
      </c>
      <c r="D1483" s="1">
        <v>0</v>
      </c>
      <c r="E1483" s="1">
        <v>0</v>
      </c>
      <c r="F1483" s="1">
        <v>0</v>
      </c>
      <c r="G1483" s="2">
        <f t="shared" si="34"/>
        <v>8867.9939600000016</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1119794.44</v>
      </c>
      <c r="D1484" s="1">
        <v>0</v>
      </c>
      <c r="E1484" s="1">
        <v>0</v>
      </c>
      <c r="F1484" s="1">
        <v>0</v>
      </c>
      <c r="G1484" s="2">
        <f t="shared" si="34"/>
        <v>5598.9722000000002</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946909.29</v>
      </c>
      <c r="D1485" s="1">
        <v>0</v>
      </c>
      <c r="E1485" s="1">
        <v>0</v>
      </c>
      <c r="F1485" s="1">
        <v>0</v>
      </c>
      <c r="G1485" s="2">
        <f t="shared" si="34"/>
        <v>5681.4557400000003</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11534.21</v>
      </c>
      <c r="D1486" s="1">
        <v>0</v>
      </c>
      <c r="E1486" s="1">
        <v>0</v>
      </c>
      <c r="F1486" s="1">
        <v>0</v>
      </c>
      <c r="G1486" s="2">
        <f t="shared" si="34"/>
        <v>80.739469999999997</v>
      </c>
      <c r="H1486" s="2">
        <f t="shared" si="35"/>
        <v>0.20999999999912689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350</v>
      </c>
      <c r="D1487" s="1">
        <v>0</v>
      </c>
      <c r="E1487" s="1">
        <v>0</v>
      </c>
      <c r="F1487" s="1">
        <v>0</v>
      </c>
      <c r="G1487" s="2">
        <f t="shared" si="34"/>
        <v>2.8000000000000003</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97217.08</v>
      </c>
      <c r="D1489" s="1">
        <v>0</v>
      </c>
      <c r="E1489" s="1">
        <v>0</v>
      </c>
      <c r="F1489" s="1">
        <v>0</v>
      </c>
      <c r="G1489" s="2">
        <f t="shared" si="34"/>
        <v>972.17079999999999</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41193.47</v>
      </c>
      <c r="D1491" s="1">
        <v>0</v>
      </c>
      <c r="E1491" s="1">
        <v>0</v>
      </c>
      <c r="F1491" s="1">
        <v>0</v>
      </c>
      <c r="G1491" s="2">
        <f t="shared" si="34"/>
        <v>494.32164</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1717418.17</v>
      </c>
      <c r="D1492" s="1">
        <v>0</v>
      </c>
      <c r="E1492" s="1">
        <v>0</v>
      </c>
      <c r="F1492" s="1">
        <v>0</v>
      </c>
      <c r="G1492" s="2">
        <f t="shared" si="34"/>
        <v>22326.436209999996</v>
      </c>
      <c r="H1492" s="2">
        <f t="shared" si="35"/>
        <v>0.16999999992549419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216309.24</v>
      </c>
      <c r="D1493" s="1">
        <v>0</v>
      </c>
      <c r="E1493" s="1">
        <v>0</v>
      </c>
      <c r="F1493" s="1">
        <v>0</v>
      </c>
      <c r="G1493" s="2">
        <f t="shared" si="34"/>
        <v>3028.3293599999997</v>
      </c>
      <c r="H1493" s="2">
        <f t="shared" si="35"/>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216309.24</v>
      </c>
      <c r="D1497" s="1">
        <v>0</v>
      </c>
      <c r="E1497" s="1">
        <v>0</v>
      </c>
      <c r="F1497" s="1">
        <v>0</v>
      </c>
      <c r="G1497" s="2">
        <f t="shared" si="34"/>
        <v>3893.5663199999995</v>
      </c>
      <c r="H1497" s="2">
        <f t="shared" si="35"/>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4138122.96</v>
      </c>
      <c r="D1499" s="1">
        <v>0</v>
      </c>
      <c r="E1499" s="1">
        <v>0</v>
      </c>
      <c r="F1499" s="1">
        <v>0</v>
      </c>
      <c r="G1499" s="2">
        <f t="shared" si="34"/>
        <v>82762.459199999998</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2247005.0500000003</v>
      </c>
      <c r="D1501" s="1">
        <v>0</v>
      </c>
      <c r="E1501" s="1">
        <v>0</v>
      </c>
      <c r="F1501" s="1">
        <v>0</v>
      </c>
      <c r="G1501" s="2">
        <f t="shared" si="34"/>
        <v>49434.111100000002</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962434.68</v>
      </c>
      <c r="D1502" s="1">
        <v>0</v>
      </c>
      <c r="E1502" s="1">
        <v>0</v>
      </c>
      <c r="F1502" s="1">
        <v>0</v>
      </c>
      <c r="G1502" s="2">
        <f t="shared" si="34"/>
        <v>22135.997640000001</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1098575.58</v>
      </c>
      <c r="D1503" s="1">
        <v>0</v>
      </c>
      <c r="E1503" s="1">
        <v>0</v>
      </c>
      <c r="F1503" s="1">
        <v>0</v>
      </c>
      <c r="G1503" s="2">
        <f t="shared" si="34"/>
        <v>26365.813920000004</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12640.03</v>
      </c>
      <c r="D1504" s="1">
        <v>0</v>
      </c>
      <c r="E1504" s="1">
        <v>0</v>
      </c>
      <c r="F1504" s="1">
        <v>0</v>
      </c>
      <c r="G1504" s="2">
        <f t="shared" si="34"/>
        <v>316.00075000000004</v>
      </c>
      <c r="H1504" s="2">
        <f t="shared" si="35"/>
        <v>3.0000000000654836E-2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350</v>
      </c>
      <c r="D1505" s="1">
        <v>0</v>
      </c>
      <c r="E1505" s="1">
        <v>0</v>
      </c>
      <c r="F1505" s="1">
        <v>0</v>
      </c>
      <c r="G1505" s="2">
        <f t="shared" si="34"/>
        <v>9.1</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103749.18</v>
      </c>
      <c r="D1507" s="1">
        <v>0</v>
      </c>
      <c r="E1507" s="1">
        <v>0</v>
      </c>
      <c r="F1507" s="1">
        <v>0</v>
      </c>
      <c r="G1507" s="2">
        <f t="shared" si="34"/>
        <v>2904.9770399999998</v>
      </c>
      <c r="H1507" s="2">
        <f t="shared" si="35"/>
        <v>0.17999999999301508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69255.58</v>
      </c>
      <c r="D1509" s="1">
        <v>0</v>
      </c>
      <c r="E1509" s="1">
        <v>0</v>
      </c>
      <c r="F1509" s="1">
        <v>0</v>
      </c>
      <c r="G1509" s="2">
        <f t="shared" si="34"/>
        <v>2077.6673999999998</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1891117.91</v>
      </c>
      <c r="D1510" s="1">
        <v>0</v>
      </c>
      <c r="E1510" s="1">
        <v>0</v>
      </c>
      <c r="F1510" s="1">
        <v>0</v>
      </c>
      <c r="G1510" s="2">
        <f t="shared" si="34"/>
        <v>58624.655209999997</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496668.30000000075</v>
      </c>
      <c r="D1517" s="1">
        <v>0</v>
      </c>
      <c r="E1517" s="1">
        <v>0</v>
      </c>
      <c r="F1517" s="1">
        <v>0</v>
      </c>
      <c r="G1517" s="2">
        <f t="shared" si="34"/>
        <v>18873.395400000027</v>
      </c>
      <c r="H1517" s="2">
        <f t="shared" si="35"/>
        <v>0.30000000074505806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496668.3</v>
      </c>
      <c r="D1576" s="1">
        <v>0</v>
      </c>
      <c r="E1576" s="1">
        <v>0</v>
      </c>
      <c r="F1576" s="1">
        <v>0</v>
      </c>
      <c r="G1576" s="2">
        <f t="shared" si="34"/>
        <v>48176.825100000002</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265984.05</v>
      </c>
      <c r="D1578" s="1">
        <v>0</v>
      </c>
      <c r="E1578" s="1">
        <v>0</v>
      </c>
      <c r="F1578" s="1">
        <v>0</v>
      </c>
      <c r="G1578" s="2">
        <f t="shared" si="34"/>
        <v>26332.42095</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14375.01</v>
      </c>
      <c r="D1579" s="1">
        <v>0</v>
      </c>
      <c r="E1579" s="1">
        <v>0</v>
      </c>
      <c r="F1579" s="1">
        <v>0</v>
      </c>
      <c r="G1579" s="2">
        <f t="shared" si="34"/>
        <v>1437.5010000000002</v>
      </c>
      <c r="H1579" s="2">
        <f t="shared" si="35"/>
        <v>1.0000000000218279E-2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216309.24</v>
      </c>
      <c r="D1580" s="13">
        <v>0</v>
      </c>
      <c r="E1580" s="13">
        <v>0</v>
      </c>
      <c r="F1580" s="13">
        <v>0</v>
      </c>
      <c r="G1580" s="14">
        <f t="shared" si="34"/>
        <v>21847.233240000001</v>
      </c>
      <c r="H1580" s="14">
        <f t="shared" si="35"/>
        <v>0.23999999999068677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27861</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v>23</v>
      </c>
      <c r="E10" s="337"/>
      <c r="F10" s="328" t="s">
        <v>35</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36</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284"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39</v>
      </c>
      <c r="B15" s="346" t="s">
        <v>40</v>
      </c>
      <c r="C15" s="347"/>
      <c r="D15" s="347"/>
      <c r="E15" s="347"/>
      <c r="F15" s="348"/>
      <c r="G15" s="277" t="s">
        <v>41</v>
      </c>
      <c r="H15" s="277" t="s">
        <v>42</v>
      </c>
      <c r="I15" s="278" t="s">
        <v>43</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3394243</v>
      </c>
      <c r="I16" s="184">
        <f>'PR-RAS'!E6</f>
        <v>5365282.97</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2433345</v>
      </c>
      <c r="I17" s="184">
        <f>'PR-RAS'!E151</f>
        <v>2423909.06</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2073214</v>
      </c>
      <c r="I18" s="184">
        <f>'PR-RAS'!E645</f>
        <v>1802958.58</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44</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35</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36</v>
      </c>
      <c r="B33" s="349" t="str">
        <f>OBVEZE!B5</f>
        <v>Stanje obveza 1. siječnja (=stanju obveza iz Izvještaja o obvezama na 31. prosinca prethodne godine)</v>
      </c>
      <c r="C33" s="350"/>
      <c r="D33" s="350"/>
      <c r="E33" s="350"/>
      <c r="F33" s="351"/>
      <c r="G33" s="171" t="str">
        <f>OBVEZE!C5</f>
        <v>V001</v>
      </c>
      <c r="H33" s="194" t="s">
        <v>45</v>
      </c>
      <c r="I33" s="195">
        <f>OBVEZE!D5</f>
        <v>484065.36000000004</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45</v>
      </c>
      <c r="I34" s="189">
        <f>OBVEZE!D42</f>
        <v>496668.30000000075</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45</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45</v>
      </c>
      <c r="I36" s="193">
        <f>OBVEZE!D101</f>
        <v>496668.3</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46</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9" zoomScaleNormal="100" workbookViewId="0">
      <selection activeCell="E411" sqref="E411"/>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47</v>
      </c>
      <c r="B2" s="367"/>
      <c r="C2" s="367"/>
      <c r="D2" s="367"/>
      <c r="E2" s="367"/>
      <c r="F2" s="367"/>
    </row>
    <row r="3" spans="1:25" s="236" customFormat="1" ht="48" x14ac:dyDescent="0.2">
      <c r="A3" s="326" t="s">
        <v>48</v>
      </c>
      <c r="B3" s="327" t="s">
        <v>40</v>
      </c>
      <c r="C3" s="301" t="s">
        <v>41</v>
      </c>
      <c r="D3" s="327" t="s">
        <v>49</v>
      </c>
      <c r="E3" s="327" t="s">
        <v>50</v>
      </c>
      <c r="F3" s="302" t="s">
        <v>51</v>
      </c>
    </row>
    <row r="4" spans="1:25" s="238" customFormat="1" ht="12" customHeight="1" x14ac:dyDescent="0.2">
      <c r="A4" s="174">
        <v>1</v>
      </c>
      <c r="B4" s="175">
        <v>2</v>
      </c>
      <c r="C4" s="176" t="s">
        <v>52</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53</v>
      </c>
      <c r="B5" s="369"/>
      <c r="C5" s="228"/>
      <c r="D5" s="78"/>
      <c r="E5" s="78"/>
      <c r="F5" s="64"/>
    </row>
    <row r="6" spans="1:25" ht="12.75" customHeight="1" x14ac:dyDescent="0.2">
      <c r="A6" s="57">
        <v>6</v>
      </c>
      <c r="B6" s="91" t="s">
        <v>54</v>
      </c>
      <c r="C6" s="54" t="s">
        <v>55</v>
      </c>
      <c r="D6" s="55">
        <f>D7+D44+D50+D82+D106+D124+D133+D139</f>
        <v>3394243</v>
      </c>
      <c r="E6" s="55">
        <f>E7+E44+E50+E82+E106+E124+E133+E139</f>
        <v>5365282.97</v>
      </c>
      <c r="F6" s="56">
        <f t="shared" ref="F6:F131" si="0">IF(D6&lt;&gt;0,IF(E6/D6&gt;=100,"&gt;&gt;100",E6/D6*100),"-")</f>
        <v>158.07009014970347</v>
      </c>
    </row>
    <row r="7" spans="1:25" ht="12.75" customHeight="1" x14ac:dyDescent="0.2">
      <c r="A7" s="57">
        <v>61</v>
      </c>
      <c r="B7" s="325" t="s">
        <v>56</v>
      </c>
      <c r="C7" s="54" t="s">
        <v>57</v>
      </c>
      <c r="D7" s="55">
        <f t="shared" ref="D7:E7" si="1">D8+D17+D23+D29+D37+D40</f>
        <v>1746608</v>
      </c>
      <c r="E7" s="55">
        <f t="shared" si="1"/>
        <v>454966.92000000004</v>
      </c>
      <c r="F7" s="56">
        <f t="shared" si="0"/>
        <v>26.048599342267988</v>
      </c>
    </row>
    <row r="8" spans="1:25" ht="12.75" customHeight="1" x14ac:dyDescent="0.2">
      <c r="A8" s="57">
        <v>611</v>
      </c>
      <c r="B8" s="91" t="s">
        <v>58</v>
      </c>
      <c r="C8" s="54" t="s">
        <v>59</v>
      </c>
      <c r="D8" s="55">
        <f t="shared" ref="D8:E8" si="2">SUM(D9:D14)-D15-D16</f>
        <v>1720606</v>
      </c>
      <c r="E8" s="55">
        <f t="shared" si="2"/>
        <v>405811.89</v>
      </c>
      <c r="F8" s="56">
        <f t="shared" si="0"/>
        <v>23.585404793427433</v>
      </c>
    </row>
    <row r="9" spans="1:25" ht="12.75" customHeight="1" x14ac:dyDescent="0.2">
      <c r="A9" s="57">
        <v>6111</v>
      </c>
      <c r="B9" s="91" t="s">
        <v>60</v>
      </c>
      <c r="C9" s="54" t="s">
        <v>61</v>
      </c>
      <c r="D9" s="257">
        <v>1720606</v>
      </c>
      <c r="E9" s="257">
        <v>620411.87</v>
      </c>
      <c r="F9" s="56">
        <f t="shared" si="0"/>
        <v>36.057753489177649</v>
      </c>
    </row>
    <row r="10" spans="1:25" ht="12.75" customHeight="1" x14ac:dyDescent="0.2">
      <c r="A10" s="57">
        <v>6112</v>
      </c>
      <c r="B10" s="91" t="s">
        <v>62</v>
      </c>
      <c r="C10" s="54" t="s">
        <v>63</v>
      </c>
      <c r="D10" s="257"/>
      <c r="E10" s="257"/>
      <c r="F10" s="56" t="str">
        <f t="shared" si="0"/>
        <v>-</v>
      </c>
    </row>
    <row r="11" spans="1:25" ht="12.75" customHeight="1" x14ac:dyDescent="0.2">
      <c r="A11" s="57">
        <v>6113</v>
      </c>
      <c r="B11" s="91" t="s">
        <v>64</v>
      </c>
      <c r="C11" s="54" t="s">
        <v>65</v>
      </c>
      <c r="D11" s="257"/>
      <c r="E11" s="257"/>
      <c r="F11" s="56" t="str">
        <f t="shared" si="0"/>
        <v>-</v>
      </c>
    </row>
    <row r="12" spans="1:25" ht="12.75" customHeight="1" x14ac:dyDescent="0.2">
      <c r="A12" s="57">
        <v>6114</v>
      </c>
      <c r="B12" s="91" t="s">
        <v>66</v>
      </c>
      <c r="C12" s="54" t="s">
        <v>67</v>
      </c>
      <c r="D12" s="257"/>
      <c r="E12" s="257"/>
      <c r="F12" s="56" t="str">
        <f t="shared" si="0"/>
        <v>-</v>
      </c>
    </row>
    <row r="13" spans="1:25" ht="12.75" customHeight="1" x14ac:dyDescent="0.2">
      <c r="A13" s="57">
        <v>6115</v>
      </c>
      <c r="B13" s="91" t="s">
        <v>68</v>
      </c>
      <c r="C13" s="54" t="s">
        <v>69</v>
      </c>
      <c r="D13" s="257"/>
      <c r="E13" s="257">
        <f>1709.26+3362.77</f>
        <v>5072.03</v>
      </c>
      <c r="F13" s="56" t="str">
        <f t="shared" si="0"/>
        <v>-</v>
      </c>
    </row>
    <row r="14" spans="1:25" ht="12.75" customHeight="1" x14ac:dyDescent="0.2">
      <c r="A14" s="57">
        <v>6116</v>
      </c>
      <c r="B14" s="91" t="s">
        <v>70</v>
      </c>
      <c r="C14" s="54" t="s">
        <v>71</v>
      </c>
      <c r="D14" s="257"/>
      <c r="E14" s="257"/>
      <c r="F14" s="56" t="str">
        <f t="shared" si="0"/>
        <v>-</v>
      </c>
    </row>
    <row r="15" spans="1:25" ht="12.75" customHeight="1" x14ac:dyDescent="0.2">
      <c r="A15" s="57">
        <v>6117</v>
      </c>
      <c r="B15" s="91" t="s">
        <v>72</v>
      </c>
      <c r="C15" s="54" t="s">
        <v>73</v>
      </c>
      <c r="D15" s="257"/>
      <c r="E15" s="257">
        <v>219672.01</v>
      </c>
      <c r="F15" s="56" t="str">
        <f t="shared" si="0"/>
        <v>-</v>
      </c>
    </row>
    <row r="16" spans="1:25" ht="12.75" customHeight="1" x14ac:dyDescent="0.2">
      <c r="A16" s="57">
        <v>6119</v>
      </c>
      <c r="B16" s="91" t="s">
        <v>74</v>
      </c>
      <c r="C16" s="54" t="s">
        <v>75</v>
      </c>
      <c r="D16" s="257"/>
      <c r="E16" s="257"/>
      <c r="F16" s="56" t="str">
        <f t="shared" si="0"/>
        <v>-</v>
      </c>
    </row>
    <row r="17" spans="1:6" ht="12.75" customHeight="1" x14ac:dyDescent="0.2">
      <c r="A17" s="57">
        <v>612</v>
      </c>
      <c r="B17" s="91" t="s">
        <v>76</v>
      </c>
      <c r="C17" s="54" t="s">
        <v>77</v>
      </c>
      <c r="D17" s="55">
        <f t="shared" ref="D17:E17" si="3">SUM(D18:D21)-D22</f>
        <v>0</v>
      </c>
      <c r="E17" s="55">
        <f t="shared" si="3"/>
        <v>0</v>
      </c>
      <c r="F17" s="56" t="str">
        <f t="shared" si="0"/>
        <v>-</v>
      </c>
    </row>
    <row r="18" spans="1:6" ht="12.75" customHeight="1" x14ac:dyDescent="0.2">
      <c r="A18" s="57">
        <v>6121</v>
      </c>
      <c r="B18" s="91" t="s">
        <v>78</v>
      </c>
      <c r="C18" s="54" t="s">
        <v>79</v>
      </c>
      <c r="D18" s="257"/>
      <c r="E18" s="257"/>
      <c r="F18" s="56" t="str">
        <f t="shared" si="0"/>
        <v>-</v>
      </c>
    </row>
    <row r="19" spans="1:6" ht="12.75" customHeight="1" x14ac:dyDescent="0.2">
      <c r="A19" s="57">
        <v>6122</v>
      </c>
      <c r="B19" s="91" t="s">
        <v>80</v>
      </c>
      <c r="C19" s="54" t="s">
        <v>81</v>
      </c>
      <c r="D19" s="257"/>
      <c r="E19" s="257"/>
      <c r="F19" s="56" t="str">
        <f t="shared" si="0"/>
        <v>-</v>
      </c>
    </row>
    <row r="20" spans="1:6" ht="12.75" customHeight="1" x14ac:dyDescent="0.2">
      <c r="A20" s="57">
        <v>6123</v>
      </c>
      <c r="B20" s="247" t="s">
        <v>82</v>
      </c>
      <c r="C20" s="54" t="s">
        <v>83</v>
      </c>
      <c r="D20" s="257"/>
      <c r="E20" s="257"/>
      <c r="F20" s="56" t="str">
        <f t="shared" si="0"/>
        <v>-</v>
      </c>
    </row>
    <row r="21" spans="1:6" ht="12.75" customHeight="1" x14ac:dyDescent="0.2">
      <c r="A21" s="57">
        <v>6124</v>
      </c>
      <c r="B21" s="91" t="s">
        <v>84</v>
      </c>
      <c r="C21" s="54" t="s">
        <v>85</v>
      </c>
      <c r="D21" s="257"/>
      <c r="E21" s="257"/>
      <c r="F21" s="56" t="str">
        <f t="shared" si="0"/>
        <v>-</v>
      </c>
    </row>
    <row r="22" spans="1:6" ht="12.75" customHeight="1" x14ac:dyDescent="0.2">
      <c r="A22" s="57">
        <v>6125</v>
      </c>
      <c r="B22" s="91" t="s">
        <v>86</v>
      </c>
      <c r="C22" s="54" t="s">
        <v>87</v>
      </c>
      <c r="D22" s="257"/>
      <c r="E22" s="257"/>
      <c r="F22" s="56" t="str">
        <f t="shared" si="0"/>
        <v>-</v>
      </c>
    </row>
    <row r="23" spans="1:6" ht="12.75" customHeight="1" x14ac:dyDescent="0.2">
      <c r="A23" s="57">
        <v>613</v>
      </c>
      <c r="B23" s="91" t="s">
        <v>88</v>
      </c>
      <c r="C23" s="54" t="s">
        <v>89</v>
      </c>
      <c r="D23" s="55">
        <f t="shared" ref="D23:E23" si="4">SUM(D24:D28)</f>
        <v>20920</v>
      </c>
      <c r="E23" s="55">
        <f t="shared" si="4"/>
        <v>37701.64</v>
      </c>
      <c r="F23" s="56">
        <f t="shared" si="0"/>
        <v>180.21816443594648</v>
      </c>
    </row>
    <row r="24" spans="1:6" ht="12.75" customHeight="1" x14ac:dyDescent="0.2">
      <c r="A24" s="57">
        <v>6131</v>
      </c>
      <c r="B24" s="91" t="s">
        <v>90</v>
      </c>
      <c r="C24" s="54" t="s">
        <v>91</v>
      </c>
      <c r="D24" s="257">
        <v>1222</v>
      </c>
      <c r="E24" s="257">
        <v>2448</v>
      </c>
      <c r="F24" s="56">
        <f t="shared" si="0"/>
        <v>200.32733224222588</v>
      </c>
    </row>
    <row r="25" spans="1:6" ht="12.75" customHeight="1" x14ac:dyDescent="0.2">
      <c r="A25" s="57">
        <v>6132</v>
      </c>
      <c r="B25" s="91" t="s">
        <v>92</v>
      </c>
      <c r="C25" s="54" t="s">
        <v>93</v>
      </c>
      <c r="D25" s="257"/>
      <c r="E25" s="257"/>
      <c r="F25" s="56" t="str">
        <f t="shared" si="0"/>
        <v>-</v>
      </c>
    </row>
    <row r="26" spans="1:6" ht="12.75" customHeight="1" x14ac:dyDescent="0.2">
      <c r="A26" s="57">
        <v>6133</v>
      </c>
      <c r="B26" s="91" t="s">
        <v>94</v>
      </c>
      <c r="C26" s="54" t="s">
        <v>95</v>
      </c>
      <c r="D26" s="257"/>
      <c r="E26" s="257"/>
      <c r="F26" s="56" t="str">
        <f t="shared" si="0"/>
        <v>-</v>
      </c>
    </row>
    <row r="27" spans="1:6" ht="12.75" customHeight="1" x14ac:dyDescent="0.2">
      <c r="A27" s="57">
        <v>6134</v>
      </c>
      <c r="B27" s="91" t="s">
        <v>96</v>
      </c>
      <c r="C27" s="54" t="s">
        <v>97</v>
      </c>
      <c r="D27" s="257">
        <v>19698</v>
      </c>
      <c r="E27" s="257">
        <v>35253.64</v>
      </c>
      <c r="F27" s="56">
        <f t="shared" si="0"/>
        <v>178.97065691948421</v>
      </c>
    </row>
    <row r="28" spans="1:6" ht="12.75" customHeight="1" x14ac:dyDescent="0.2">
      <c r="A28" s="57">
        <v>6135</v>
      </c>
      <c r="B28" s="91" t="s">
        <v>98</v>
      </c>
      <c r="C28" s="54" t="s">
        <v>99</v>
      </c>
      <c r="D28" s="257"/>
      <c r="E28" s="257"/>
      <c r="F28" s="56" t="str">
        <f t="shared" si="0"/>
        <v>-</v>
      </c>
    </row>
    <row r="29" spans="1:6" ht="12.75" customHeight="1" x14ac:dyDescent="0.2">
      <c r="A29" s="57">
        <v>614</v>
      </c>
      <c r="B29" s="91" t="s">
        <v>100</v>
      </c>
      <c r="C29" s="54" t="s">
        <v>101</v>
      </c>
      <c r="D29" s="55">
        <f t="shared" ref="D29:E29" si="5">SUM(D30:D36)</f>
        <v>5082</v>
      </c>
      <c r="E29" s="55">
        <f t="shared" si="5"/>
        <v>11453.39</v>
      </c>
      <c r="F29" s="56">
        <f t="shared" si="0"/>
        <v>225.37170405352222</v>
      </c>
    </row>
    <row r="30" spans="1:6" ht="12.75" customHeight="1" x14ac:dyDescent="0.2">
      <c r="A30" s="57">
        <v>6141</v>
      </c>
      <c r="B30" s="91" t="s">
        <v>102</v>
      </c>
      <c r="C30" s="54" t="s">
        <v>103</v>
      </c>
      <c r="D30" s="257"/>
      <c r="E30" s="257"/>
      <c r="F30" s="56" t="str">
        <f t="shared" si="0"/>
        <v>-</v>
      </c>
    </row>
    <row r="31" spans="1:6" ht="12.75" customHeight="1" x14ac:dyDescent="0.2">
      <c r="A31" s="57">
        <v>6142</v>
      </c>
      <c r="B31" s="91" t="s">
        <v>104</v>
      </c>
      <c r="C31" s="54" t="s">
        <v>105</v>
      </c>
      <c r="D31" s="257">
        <v>1852</v>
      </c>
      <c r="E31" s="257">
        <v>11453.39</v>
      </c>
      <c r="F31" s="56">
        <f t="shared" si="0"/>
        <v>618.43358531317494</v>
      </c>
    </row>
    <row r="32" spans="1:6" ht="12.75" customHeight="1" x14ac:dyDescent="0.2">
      <c r="A32" s="57">
        <v>6143</v>
      </c>
      <c r="B32" s="91" t="s">
        <v>106</v>
      </c>
      <c r="C32" s="54" t="s">
        <v>107</v>
      </c>
      <c r="D32" s="257"/>
      <c r="E32" s="257"/>
      <c r="F32" s="56" t="str">
        <f t="shared" si="0"/>
        <v>-</v>
      </c>
    </row>
    <row r="33" spans="1:6" ht="12.75" customHeight="1" x14ac:dyDescent="0.2">
      <c r="A33" s="57">
        <v>6145</v>
      </c>
      <c r="B33" s="91" t="s">
        <v>108</v>
      </c>
      <c r="C33" s="54" t="s">
        <v>109</v>
      </c>
      <c r="D33" s="257">
        <v>3230</v>
      </c>
      <c r="E33" s="257"/>
      <c r="F33" s="56">
        <f t="shared" si="0"/>
        <v>0</v>
      </c>
    </row>
    <row r="34" spans="1:6" ht="12.75" customHeight="1" x14ac:dyDescent="0.2">
      <c r="A34" s="57">
        <v>6146</v>
      </c>
      <c r="B34" s="91" t="s">
        <v>110</v>
      </c>
      <c r="C34" s="54" t="s">
        <v>111</v>
      </c>
      <c r="D34" s="257"/>
      <c r="E34" s="257"/>
      <c r="F34" s="56" t="str">
        <f t="shared" si="0"/>
        <v>-</v>
      </c>
    </row>
    <row r="35" spans="1:6" ht="12.75" customHeight="1" x14ac:dyDescent="0.2">
      <c r="A35" s="57">
        <v>6147</v>
      </c>
      <c r="B35" s="91" t="s">
        <v>112</v>
      </c>
      <c r="C35" s="54" t="s">
        <v>113</v>
      </c>
      <c r="D35" s="257"/>
      <c r="E35" s="257"/>
      <c r="F35" s="56" t="str">
        <f t="shared" si="0"/>
        <v>-</v>
      </c>
    </row>
    <row r="36" spans="1:6" ht="12.75" customHeight="1" x14ac:dyDescent="0.2">
      <c r="A36" s="57">
        <v>6148</v>
      </c>
      <c r="B36" s="91" t="s">
        <v>114</v>
      </c>
      <c r="C36" s="54" t="s">
        <v>115</v>
      </c>
      <c r="D36" s="257"/>
      <c r="E36" s="257"/>
      <c r="F36" s="56" t="str">
        <f t="shared" si="0"/>
        <v>-</v>
      </c>
    </row>
    <row r="37" spans="1:6" ht="12.75" customHeight="1" x14ac:dyDescent="0.2">
      <c r="A37" s="57">
        <v>615</v>
      </c>
      <c r="B37" s="91" t="s">
        <v>116</v>
      </c>
      <c r="C37" s="54" t="s">
        <v>117</v>
      </c>
      <c r="D37" s="55">
        <f t="shared" ref="D37:E37" si="6">SUM(D38:D39)</f>
        <v>0</v>
      </c>
      <c r="E37" s="55">
        <f t="shared" si="6"/>
        <v>0</v>
      </c>
      <c r="F37" s="56" t="str">
        <f t="shared" si="0"/>
        <v>-</v>
      </c>
    </row>
    <row r="38" spans="1:6" ht="12.75" customHeight="1" x14ac:dyDescent="0.2">
      <c r="A38" s="57">
        <v>6151</v>
      </c>
      <c r="B38" s="91" t="s">
        <v>118</v>
      </c>
      <c r="C38" s="54" t="s">
        <v>119</v>
      </c>
      <c r="D38" s="257"/>
      <c r="E38" s="257"/>
      <c r="F38" s="56" t="str">
        <f t="shared" si="0"/>
        <v>-</v>
      </c>
    </row>
    <row r="39" spans="1:6" ht="12.75" customHeight="1" x14ac:dyDescent="0.2">
      <c r="A39" s="57">
        <v>6152</v>
      </c>
      <c r="B39" s="91" t="s">
        <v>120</v>
      </c>
      <c r="C39" s="54" t="s">
        <v>121</v>
      </c>
      <c r="D39" s="257"/>
      <c r="E39" s="257"/>
      <c r="F39" s="56" t="str">
        <f t="shared" si="0"/>
        <v>-</v>
      </c>
    </row>
    <row r="40" spans="1:6" ht="12.75" customHeight="1" x14ac:dyDescent="0.2">
      <c r="A40" s="57">
        <v>616</v>
      </c>
      <c r="B40" s="91" t="s">
        <v>122</v>
      </c>
      <c r="C40" s="54" t="s">
        <v>123</v>
      </c>
      <c r="D40" s="55">
        <f t="shared" ref="D40:E40" si="7">SUM(D41:D43)</f>
        <v>0</v>
      </c>
      <c r="E40" s="55">
        <f t="shared" si="7"/>
        <v>0</v>
      </c>
      <c r="F40" s="56" t="str">
        <f t="shared" si="0"/>
        <v>-</v>
      </c>
    </row>
    <row r="41" spans="1:6" ht="12.75" customHeight="1" x14ac:dyDescent="0.2">
      <c r="A41" s="57">
        <v>6161</v>
      </c>
      <c r="B41" s="91" t="s">
        <v>124</v>
      </c>
      <c r="C41" s="54" t="s">
        <v>125</v>
      </c>
      <c r="D41" s="257"/>
      <c r="E41" s="257"/>
      <c r="F41" s="56" t="str">
        <f t="shared" si="0"/>
        <v>-</v>
      </c>
    </row>
    <row r="42" spans="1:6" ht="12.75" customHeight="1" x14ac:dyDescent="0.2">
      <c r="A42" s="57">
        <v>6162</v>
      </c>
      <c r="B42" s="91" t="s">
        <v>126</v>
      </c>
      <c r="C42" s="54" t="s">
        <v>127</v>
      </c>
      <c r="D42" s="257"/>
      <c r="E42" s="257"/>
      <c r="F42" s="56" t="str">
        <f t="shared" si="0"/>
        <v>-</v>
      </c>
    </row>
    <row r="43" spans="1:6" ht="12.75" customHeight="1" x14ac:dyDescent="0.2">
      <c r="A43" s="57">
        <v>6163</v>
      </c>
      <c r="B43" s="91" t="s">
        <v>128</v>
      </c>
      <c r="C43" s="54" t="s">
        <v>129</v>
      </c>
      <c r="D43" s="257"/>
      <c r="E43" s="257"/>
      <c r="F43" s="56" t="str">
        <f t="shared" si="0"/>
        <v>-</v>
      </c>
    </row>
    <row r="44" spans="1:6" ht="12.75" customHeight="1" x14ac:dyDescent="0.2">
      <c r="A44" s="57">
        <v>62</v>
      </c>
      <c r="B44" s="91" t="s">
        <v>130</v>
      </c>
      <c r="C44" s="54" t="s">
        <v>131</v>
      </c>
      <c r="D44" s="55">
        <f t="shared" ref="D44:E44" si="8">D45+D48+D49</f>
        <v>0</v>
      </c>
      <c r="E44" s="55">
        <f t="shared" si="8"/>
        <v>0</v>
      </c>
      <c r="F44" s="56" t="str">
        <f t="shared" si="0"/>
        <v>-</v>
      </c>
    </row>
    <row r="45" spans="1:6" ht="12.75" customHeight="1" x14ac:dyDescent="0.2">
      <c r="A45" s="57">
        <v>621</v>
      </c>
      <c r="B45" s="91" t="s">
        <v>132</v>
      </c>
      <c r="C45" s="54" t="s">
        <v>133</v>
      </c>
      <c r="D45" s="55">
        <f t="shared" ref="D45:E45" si="9">SUM(D46:D47)</f>
        <v>0</v>
      </c>
      <c r="E45" s="55">
        <f t="shared" si="9"/>
        <v>0</v>
      </c>
      <c r="F45" s="56" t="str">
        <f t="shared" si="0"/>
        <v>-</v>
      </c>
    </row>
    <row r="46" spans="1:6" ht="12.75" customHeight="1" x14ac:dyDescent="0.2">
      <c r="A46" s="57">
        <v>6211</v>
      </c>
      <c r="B46" s="91" t="s">
        <v>134</v>
      </c>
      <c r="C46" s="54" t="s">
        <v>135</v>
      </c>
      <c r="D46" s="257"/>
      <c r="E46" s="257"/>
      <c r="F46" s="56" t="str">
        <f t="shared" si="0"/>
        <v>-</v>
      </c>
    </row>
    <row r="47" spans="1:6" ht="12.75" customHeight="1" x14ac:dyDescent="0.2">
      <c r="A47" s="57">
        <v>6212</v>
      </c>
      <c r="B47" s="91" t="s">
        <v>136</v>
      </c>
      <c r="C47" s="54" t="s">
        <v>137</v>
      </c>
      <c r="D47" s="257"/>
      <c r="E47" s="257"/>
      <c r="F47" s="56" t="str">
        <f t="shared" si="0"/>
        <v>-</v>
      </c>
    </row>
    <row r="48" spans="1:6" ht="12.75" customHeight="1" x14ac:dyDescent="0.2">
      <c r="A48" s="57">
        <v>622</v>
      </c>
      <c r="B48" s="91" t="s">
        <v>138</v>
      </c>
      <c r="C48" s="54" t="s">
        <v>139</v>
      </c>
      <c r="D48" s="257"/>
      <c r="E48" s="257"/>
      <c r="F48" s="56" t="str">
        <f t="shared" si="0"/>
        <v>-</v>
      </c>
    </row>
    <row r="49" spans="1:6" ht="12.75" customHeight="1" x14ac:dyDescent="0.2">
      <c r="A49" s="57">
        <v>623</v>
      </c>
      <c r="B49" s="91" t="s">
        <v>140</v>
      </c>
      <c r="C49" s="54" t="s">
        <v>141</v>
      </c>
      <c r="D49" s="257"/>
      <c r="E49" s="257"/>
      <c r="F49" s="56" t="str">
        <f t="shared" si="0"/>
        <v>-</v>
      </c>
    </row>
    <row r="50" spans="1:6" ht="24" x14ac:dyDescent="0.2">
      <c r="A50" s="57">
        <v>63</v>
      </c>
      <c r="B50" s="93" t="s">
        <v>142</v>
      </c>
      <c r="C50" s="54" t="s">
        <v>143</v>
      </c>
      <c r="D50" s="55">
        <f>D51+D54+D59+D62+D65+D68+D71+D74+D77</f>
        <v>531806</v>
      </c>
      <c r="E50" s="59">
        <f>E51+E54+E59+E62+E65+E68+E71+E74+E77</f>
        <v>2963238.5</v>
      </c>
      <c r="F50" s="56">
        <f t="shared" si="0"/>
        <v>557.2029085794444</v>
      </c>
    </row>
    <row r="51" spans="1:6" ht="12.75" customHeight="1" x14ac:dyDescent="0.2">
      <c r="A51" s="57">
        <v>631</v>
      </c>
      <c r="B51" s="93" t="s">
        <v>144</v>
      </c>
      <c r="C51" s="54" t="s">
        <v>145</v>
      </c>
      <c r="D51" s="55">
        <f t="shared" ref="D51:E51" si="10">D52+D53</f>
        <v>0</v>
      </c>
      <c r="E51" s="55">
        <f t="shared" si="10"/>
        <v>0</v>
      </c>
      <c r="F51" s="56" t="str">
        <f t="shared" si="0"/>
        <v>-</v>
      </c>
    </row>
    <row r="52" spans="1:6" ht="12.75" customHeight="1" x14ac:dyDescent="0.2">
      <c r="A52" s="57">
        <v>6311</v>
      </c>
      <c r="B52" s="93" t="s">
        <v>146</v>
      </c>
      <c r="C52" s="54" t="s">
        <v>147</v>
      </c>
      <c r="D52" s="257"/>
      <c r="E52" s="257"/>
      <c r="F52" s="56" t="str">
        <f t="shared" si="0"/>
        <v>-</v>
      </c>
    </row>
    <row r="53" spans="1:6" ht="12.75" customHeight="1" x14ac:dyDescent="0.2">
      <c r="A53" s="57">
        <v>6312</v>
      </c>
      <c r="B53" s="93" t="s">
        <v>148</v>
      </c>
      <c r="C53" s="54" t="s">
        <v>149</v>
      </c>
      <c r="D53" s="257"/>
      <c r="E53" s="257"/>
      <c r="F53" s="56" t="str">
        <f t="shared" si="0"/>
        <v>-</v>
      </c>
    </row>
    <row r="54" spans="1:6" ht="24" x14ac:dyDescent="0.2">
      <c r="A54" s="57">
        <v>632</v>
      </c>
      <c r="B54" s="93" t="s">
        <v>150</v>
      </c>
      <c r="C54" s="54" t="s">
        <v>151</v>
      </c>
      <c r="D54" s="55">
        <f t="shared" ref="D54:E54" si="11">SUM(D55:D58)</f>
        <v>0</v>
      </c>
      <c r="E54" s="55">
        <f t="shared" si="11"/>
        <v>0</v>
      </c>
      <c r="F54" s="56" t="str">
        <f t="shared" si="0"/>
        <v>-</v>
      </c>
    </row>
    <row r="55" spans="1:6" ht="12.75" customHeight="1" x14ac:dyDescent="0.2">
      <c r="A55" s="57">
        <v>6321</v>
      </c>
      <c r="B55" s="93" t="s">
        <v>152</v>
      </c>
      <c r="C55" s="54" t="s">
        <v>153</v>
      </c>
      <c r="D55" s="257"/>
      <c r="E55" s="257"/>
      <c r="F55" s="56" t="str">
        <f t="shared" si="0"/>
        <v>-</v>
      </c>
    </row>
    <row r="56" spans="1:6" ht="12.75" customHeight="1" x14ac:dyDescent="0.2">
      <c r="A56" s="57">
        <v>6322</v>
      </c>
      <c r="B56" s="93" t="s">
        <v>154</v>
      </c>
      <c r="C56" s="54" t="s">
        <v>155</v>
      </c>
      <c r="D56" s="257"/>
      <c r="E56" s="257"/>
      <c r="F56" s="56" t="str">
        <f t="shared" si="0"/>
        <v>-</v>
      </c>
    </row>
    <row r="57" spans="1:6" ht="12.75" customHeight="1" x14ac:dyDescent="0.2">
      <c r="A57" s="57">
        <v>6323</v>
      </c>
      <c r="B57" s="93" t="s">
        <v>156</v>
      </c>
      <c r="C57" s="54" t="s">
        <v>157</v>
      </c>
      <c r="D57" s="257"/>
      <c r="E57" s="257"/>
      <c r="F57" s="56" t="str">
        <f t="shared" si="0"/>
        <v>-</v>
      </c>
    </row>
    <row r="58" spans="1:6" ht="12.75" customHeight="1" x14ac:dyDescent="0.2">
      <c r="A58" s="57">
        <v>6324</v>
      </c>
      <c r="B58" s="93" t="s">
        <v>158</v>
      </c>
      <c r="C58" s="54" t="s">
        <v>159</v>
      </c>
      <c r="D58" s="257"/>
      <c r="E58" s="257"/>
      <c r="F58" s="56" t="str">
        <f t="shared" si="0"/>
        <v>-</v>
      </c>
    </row>
    <row r="59" spans="1:6" ht="24" x14ac:dyDescent="0.2">
      <c r="A59" s="57">
        <v>633</v>
      </c>
      <c r="B59" s="93" t="s">
        <v>160</v>
      </c>
      <c r="C59" s="54" t="s">
        <v>161</v>
      </c>
      <c r="D59" s="55">
        <f t="shared" ref="D59:E59" si="12">SUM(D60:D61)</f>
        <v>303414</v>
      </c>
      <c r="E59" s="55">
        <f t="shared" si="12"/>
        <v>1533688.06</v>
      </c>
      <c r="F59" s="56">
        <f t="shared" si="0"/>
        <v>505.47702479120937</v>
      </c>
    </row>
    <row r="60" spans="1:6" ht="24" x14ac:dyDescent="0.2">
      <c r="A60" s="57">
        <v>6331</v>
      </c>
      <c r="B60" s="93" t="s">
        <v>162</v>
      </c>
      <c r="C60" s="54" t="s">
        <v>163</v>
      </c>
      <c r="D60" s="257">
        <v>64304</v>
      </c>
      <c r="E60" s="257">
        <v>1245583.98</v>
      </c>
      <c r="F60" s="56">
        <f t="shared" si="0"/>
        <v>1937.0241042547896</v>
      </c>
    </row>
    <row r="61" spans="1:6" ht="24" x14ac:dyDescent="0.2">
      <c r="A61" s="57">
        <v>6332</v>
      </c>
      <c r="B61" s="93" t="s">
        <v>164</v>
      </c>
      <c r="C61" s="54" t="s">
        <v>165</v>
      </c>
      <c r="D61" s="257">
        <v>239110</v>
      </c>
      <c r="E61" s="257">
        <v>288104.08</v>
      </c>
      <c r="F61" s="56">
        <f t="shared" si="0"/>
        <v>120.49018443394255</v>
      </c>
    </row>
    <row r="62" spans="1:6" ht="12.75" customHeight="1" x14ac:dyDescent="0.2">
      <c r="A62" s="57">
        <v>634</v>
      </c>
      <c r="B62" s="91" t="s">
        <v>166</v>
      </c>
      <c r="C62" s="54" t="s">
        <v>167</v>
      </c>
      <c r="D62" s="55">
        <f t="shared" ref="D62:E62" si="13">SUM(D63:D64)</f>
        <v>29890</v>
      </c>
      <c r="E62" s="55">
        <f t="shared" si="13"/>
        <v>0</v>
      </c>
      <c r="F62" s="56">
        <f t="shared" si="0"/>
        <v>0</v>
      </c>
    </row>
    <row r="63" spans="1:6" ht="12.75" customHeight="1" x14ac:dyDescent="0.2">
      <c r="A63" s="57">
        <v>6341</v>
      </c>
      <c r="B63" s="91" t="s">
        <v>168</v>
      </c>
      <c r="C63" s="54" t="s">
        <v>169</v>
      </c>
      <c r="D63" s="257">
        <v>29890</v>
      </c>
      <c r="E63" s="257"/>
      <c r="F63" s="56">
        <f t="shared" si="0"/>
        <v>0</v>
      </c>
    </row>
    <row r="64" spans="1:6" ht="12.75" customHeight="1" x14ac:dyDescent="0.2">
      <c r="A64" s="57">
        <v>6342</v>
      </c>
      <c r="B64" s="91" t="s">
        <v>170</v>
      </c>
      <c r="C64" s="54" t="s">
        <v>171</v>
      </c>
      <c r="D64" s="257"/>
      <c r="E64" s="257"/>
      <c r="F64" s="56" t="str">
        <f t="shared" si="0"/>
        <v>-</v>
      </c>
    </row>
    <row r="65" spans="1:6" ht="12.75" customHeight="1" x14ac:dyDescent="0.2">
      <c r="A65" s="57">
        <v>635</v>
      </c>
      <c r="B65" s="91" t="s">
        <v>172</v>
      </c>
      <c r="C65" s="54" t="s">
        <v>173</v>
      </c>
      <c r="D65" s="55">
        <f t="shared" ref="D65:E65" si="14">SUM(D66:D67)</f>
        <v>0</v>
      </c>
      <c r="E65" s="55">
        <f t="shared" si="14"/>
        <v>0</v>
      </c>
      <c r="F65" s="56" t="str">
        <f t="shared" si="0"/>
        <v>-</v>
      </c>
    </row>
    <row r="66" spans="1:6" ht="12.75" customHeight="1" x14ac:dyDescent="0.2">
      <c r="A66" s="57">
        <v>6351</v>
      </c>
      <c r="B66" s="91" t="s">
        <v>174</v>
      </c>
      <c r="C66" s="54" t="s">
        <v>175</v>
      </c>
      <c r="D66" s="257"/>
      <c r="E66" s="257"/>
      <c r="F66" s="56" t="str">
        <f t="shared" si="0"/>
        <v>-</v>
      </c>
    </row>
    <row r="67" spans="1:6" ht="12.75" customHeight="1" x14ac:dyDescent="0.2">
      <c r="A67" s="57">
        <v>6352</v>
      </c>
      <c r="B67" s="91" t="s">
        <v>176</v>
      </c>
      <c r="C67" s="54" t="s">
        <v>177</v>
      </c>
      <c r="D67" s="257"/>
      <c r="E67" s="257"/>
      <c r="F67" s="56" t="str">
        <f t="shared" si="0"/>
        <v>-</v>
      </c>
    </row>
    <row r="68" spans="1:6" ht="24" x14ac:dyDescent="0.2">
      <c r="A68" s="57" t="s">
        <v>178</v>
      </c>
      <c r="B68" s="247" t="s">
        <v>179</v>
      </c>
      <c r="C68" s="54" t="s">
        <v>178</v>
      </c>
      <c r="D68" s="55">
        <f t="shared" ref="D68:E68" si="15">SUM(D69:D70)</f>
        <v>720</v>
      </c>
      <c r="E68" s="55">
        <f t="shared" si="15"/>
        <v>720</v>
      </c>
      <c r="F68" s="56">
        <f t="shared" si="0"/>
        <v>100</v>
      </c>
    </row>
    <row r="69" spans="1:6" ht="12.75" customHeight="1" x14ac:dyDescent="0.2">
      <c r="A69" s="57" t="s">
        <v>180</v>
      </c>
      <c r="B69" s="91" t="s">
        <v>181</v>
      </c>
      <c r="C69" s="54" t="s">
        <v>180</v>
      </c>
      <c r="D69" s="257">
        <v>720</v>
      </c>
      <c r="E69" s="257">
        <v>720</v>
      </c>
      <c r="F69" s="56">
        <f t="shared" si="0"/>
        <v>100</v>
      </c>
    </row>
    <row r="70" spans="1:6" ht="24" x14ac:dyDescent="0.2">
      <c r="A70" s="57" t="s">
        <v>182</v>
      </c>
      <c r="B70" s="91" t="s">
        <v>183</v>
      </c>
      <c r="C70" s="54" t="s">
        <v>182</v>
      </c>
      <c r="D70" s="257"/>
      <c r="E70" s="257"/>
      <c r="F70" s="56" t="str">
        <f t="shared" si="0"/>
        <v>-</v>
      </c>
    </row>
    <row r="71" spans="1:6" ht="24" x14ac:dyDescent="0.2">
      <c r="A71" s="57" t="s">
        <v>184</v>
      </c>
      <c r="B71" s="91" t="s">
        <v>185</v>
      </c>
      <c r="C71" s="58" t="s">
        <v>184</v>
      </c>
      <c r="D71" s="59">
        <f t="shared" ref="D71:E71" si="16">SUM(D72:D73)</f>
        <v>0</v>
      </c>
      <c r="E71" s="59">
        <f t="shared" si="16"/>
        <v>0</v>
      </c>
      <c r="F71" s="56" t="str">
        <f t="shared" si="0"/>
        <v>-</v>
      </c>
    </row>
    <row r="72" spans="1:6" ht="12.75" customHeight="1" x14ac:dyDescent="0.2">
      <c r="A72" s="57" t="s">
        <v>186</v>
      </c>
      <c r="B72" s="91" t="s">
        <v>187</v>
      </c>
      <c r="C72" s="58" t="s">
        <v>186</v>
      </c>
      <c r="D72" s="257"/>
      <c r="E72" s="257"/>
      <c r="F72" s="56" t="str">
        <f t="shared" si="0"/>
        <v>-</v>
      </c>
    </row>
    <row r="73" spans="1:6" ht="12.75" customHeight="1" x14ac:dyDescent="0.2">
      <c r="A73" s="57" t="s">
        <v>188</v>
      </c>
      <c r="B73" s="91" t="s">
        <v>189</v>
      </c>
      <c r="C73" s="58" t="s">
        <v>188</v>
      </c>
      <c r="D73" s="257"/>
      <c r="E73" s="257"/>
      <c r="F73" s="56" t="str">
        <f t="shared" si="0"/>
        <v>-</v>
      </c>
    </row>
    <row r="74" spans="1:6" ht="12.75" customHeight="1" x14ac:dyDescent="0.2">
      <c r="A74" s="57" t="s">
        <v>190</v>
      </c>
      <c r="B74" s="91" t="s">
        <v>191</v>
      </c>
      <c r="C74" s="54" t="s">
        <v>190</v>
      </c>
      <c r="D74" s="55">
        <f t="shared" ref="D74:E74" si="17">SUM(D75:D76)</f>
        <v>197782</v>
      </c>
      <c r="E74" s="55">
        <f t="shared" si="17"/>
        <v>1428830.44</v>
      </c>
      <c r="F74" s="56">
        <f t="shared" si="0"/>
        <v>722.42693470588824</v>
      </c>
    </row>
    <row r="75" spans="1:6" ht="12.75" customHeight="1" x14ac:dyDescent="0.2">
      <c r="A75" s="57" t="s">
        <v>192</v>
      </c>
      <c r="B75" s="91" t="s">
        <v>193</v>
      </c>
      <c r="C75" s="54" t="s">
        <v>192</v>
      </c>
      <c r="D75" s="257"/>
      <c r="E75" s="257"/>
      <c r="F75" s="56" t="str">
        <f t="shared" si="0"/>
        <v>-</v>
      </c>
    </row>
    <row r="76" spans="1:6" ht="12.75" customHeight="1" x14ac:dyDescent="0.2">
      <c r="A76" s="57" t="s">
        <v>194</v>
      </c>
      <c r="B76" s="91" t="s">
        <v>195</v>
      </c>
      <c r="C76" s="54" t="s">
        <v>194</v>
      </c>
      <c r="D76" s="257">
        <v>197782</v>
      </c>
      <c r="E76" s="257">
        <v>1428830.44</v>
      </c>
      <c r="F76" s="56">
        <f t="shared" si="0"/>
        <v>722.42693470588824</v>
      </c>
    </row>
    <row r="77" spans="1:6" ht="24" x14ac:dyDescent="0.2">
      <c r="A77" s="57" t="s">
        <v>196</v>
      </c>
      <c r="B77" s="91" t="s">
        <v>197</v>
      </c>
      <c r="C77" s="54" t="s">
        <v>196</v>
      </c>
      <c r="D77" s="55">
        <f t="shared" ref="D77:E77" si="18">SUM(D78:D81)</f>
        <v>0</v>
      </c>
      <c r="E77" s="55">
        <f t="shared" si="18"/>
        <v>0</v>
      </c>
      <c r="F77" s="56" t="str">
        <f t="shared" si="0"/>
        <v>-</v>
      </c>
    </row>
    <row r="78" spans="1:6" ht="12.75" customHeight="1" x14ac:dyDescent="0.2">
      <c r="A78" s="57">
        <v>6391</v>
      </c>
      <c r="B78" s="91" t="s">
        <v>198</v>
      </c>
      <c r="C78" s="54" t="s">
        <v>199</v>
      </c>
      <c r="D78" s="257"/>
      <c r="E78" s="257"/>
      <c r="F78" s="56" t="str">
        <f t="shared" si="0"/>
        <v>-</v>
      </c>
    </row>
    <row r="79" spans="1:6" ht="12.75" customHeight="1" x14ac:dyDescent="0.2">
      <c r="A79" s="57">
        <v>6392</v>
      </c>
      <c r="B79" s="91" t="s">
        <v>200</v>
      </c>
      <c r="C79" s="54" t="s">
        <v>201</v>
      </c>
      <c r="D79" s="257"/>
      <c r="E79" s="257"/>
      <c r="F79" s="56" t="str">
        <f t="shared" si="0"/>
        <v>-</v>
      </c>
    </row>
    <row r="80" spans="1:6" ht="24" x14ac:dyDescent="0.2">
      <c r="A80" s="57">
        <v>6393</v>
      </c>
      <c r="B80" s="91" t="s">
        <v>202</v>
      </c>
      <c r="C80" s="54" t="s">
        <v>203</v>
      </c>
      <c r="D80" s="257"/>
      <c r="E80" s="257"/>
      <c r="F80" s="56" t="str">
        <f t="shared" si="0"/>
        <v>-</v>
      </c>
    </row>
    <row r="81" spans="1:6" ht="24" x14ac:dyDescent="0.2">
      <c r="A81" s="57">
        <v>6394</v>
      </c>
      <c r="B81" s="91" t="s">
        <v>204</v>
      </c>
      <c r="C81" s="54" t="s">
        <v>205</v>
      </c>
      <c r="D81" s="257"/>
      <c r="E81" s="257"/>
      <c r="F81" s="56" t="str">
        <f t="shared" si="0"/>
        <v>-</v>
      </c>
    </row>
    <row r="82" spans="1:6" ht="12.75" customHeight="1" x14ac:dyDescent="0.2">
      <c r="A82" s="57">
        <v>64</v>
      </c>
      <c r="B82" s="91" t="s">
        <v>206</v>
      </c>
      <c r="C82" s="54" t="s">
        <v>207</v>
      </c>
      <c r="D82" s="55">
        <f t="shared" ref="D82:E82" si="19">D83+D91+D98</f>
        <v>566807</v>
      </c>
      <c r="E82" s="55">
        <f t="shared" si="19"/>
        <v>1199825.21</v>
      </c>
      <c r="F82" s="56">
        <f t="shared" si="0"/>
        <v>211.6814383026321</v>
      </c>
    </row>
    <row r="83" spans="1:6" ht="12.75" customHeight="1" x14ac:dyDescent="0.2">
      <c r="A83" s="57">
        <v>641</v>
      </c>
      <c r="B83" s="91" t="s">
        <v>208</v>
      </c>
      <c r="C83" s="54" t="s">
        <v>209</v>
      </c>
      <c r="D83" s="55">
        <f t="shared" ref="D83:E83" si="20">SUM(D84:D90)</f>
        <v>12</v>
      </c>
      <c r="E83" s="55">
        <f t="shared" si="20"/>
        <v>9.1</v>
      </c>
      <c r="F83" s="56">
        <f t="shared" si="0"/>
        <v>75.833333333333329</v>
      </c>
    </row>
    <row r="84" spans="1:6" ht="12.75" customHeight="1" x14ac:dyDescent="0.2">
      <c r="A84" s="57">
        <v>6412</v>
      </c>
      <c r="B84" s="91" t="s">
        <v>210</v>
      </c>
      <c r="C84" s="54" t="s">
        <v>211</v>
      </c>
      <c r="D84" s="257"/>
      <c r="E84" s="257"/>
      <c r="F84" s="56" t="str">
        <f t="shared" si="0"/>
        <v>-</v>
      </c>
    </row>
    <row r="85" spans="1:6" ht="12.75" customHeight="1" x14ac:dyDescent="0.2">
      <c r="A85" s="57">
        <v>6413</v>
      </c>
      <c r="B85" s="91" t="s">
        <v>212</v>
      </c>
      <c r="C85" s="54" t="s">
        <v>213</v>
      </c>
      <c r="D85" s="257">
        <v>12</v>
      </c>
      <c r="E85" s="257">
        <v>9.1</v>
      </c>
      <c r="F85" s="56">
        <f t="shared" si="0"/>
        <v>75.833333333333329</v>
      </c>
    </row>
    <row r="86" spans="1:6" ht="12.75" customHeight="1" x14ac:dyDescent="0.2">
      <c r="A86" s="57">
        <v>6414</v>
      </c>
      <c r="B86" s="91" t="s">
        <v>214</v>
      </c>
      <c r="C86" s="54" t="s">
        <v>215</v>
      </c>
      <c r="D86" s="257"/>
      <c r="E86" s="257"/>
      <c r="F86" s="56" t="str">
        <f t="shared" si="0"/>
        <v>-</v>
      </c>
    </row>
    <row r="87" spans="1:6" ht="12.75" customHeight="1" x14ac:dyDescent="0.2">
      <c r="A87" s="57">
        <v>6415</v>
      </c>
      <c r="B87" s="91" t="s">
        <v>216</v>
      </c>
      <c r="C87" s="54" t="s">
        <v>217</v>
      </c>
      <c r="D87" s="257"/>
      <c r="E87" s="257"/>
      <c r="F87" s="56" t="str">
        <f t="shared" si="0"/>
        <v>-</v>
      </c>
    </row>
    <row r="88" spans="1:6" ht="12.75" customHeight="1" x14ac:dyDescent="0.2">
      <c r="A88" s="57">
        <v>6416</v>
      </c>
      <c r="B88" s="91" t="s">
        <v>218</v>
      </c>
      <c r="C88" s="54" t="s">
        <v>219</v>
      </c>
      <c r="D88" s="257"/>
      <c r="E88" s="257"/>
      <c r="F88" s="56" t="str">
        <f t="shared" si="0"/>
        <v>-</v>
      </c>
    </row>
    <row r="89" spans="1:6" ht="24" x14ac:dyDescent="0.2">
      <c r="A89" s="57">
        <v>6417</v>
      </c>
      <c r="B89" s="91" t="s">
        <v>220</v>
      </c>
      <c r="C89" s="54" t="s">
        <v>221</v>
      </c>
      <c r="D89" s="257"/>
      <c r="E89" s="257"/>
      <c r="F89" s="56" t="str">
        <f t="shared" si="0"/>
        <v>-</v>
      </c>
    </row>
    <row r="90" spans="1:6" ht="12.75" customHeight="1" x14ac:dyDescent="0.2">
      <c r="A90" s="57">
        <v>6419</v>
      </c>
      <c r="B90" s="91" t="s">
        <v>222</v>
      </c>
      <c r="C90" s="54" t="s">
        <v>223</v>
      </c>
      <c r="D90" s="257"/>
      <c r="E90" s="257"/>
      <c r="F90" s="56" t="str">
        <f t="shared" si="0"/>
        <v>-</v>
      </c>
    </row>
    <row r="91" spans="1:6" ht="12.75" customHeight="1" x14ac:dyDescent="0.2">
      <c r="A91" s="57">
        <v>642</v>
      </c>
      <c r="B91" s="91" t="s">
        <v>224</v>
      </c>
      <c r="C91" s="54" t="s">
        <v>225</v>
      </c>
      <c r="D91" s="55">
        <f t="shared" ref="D91:E91" si="21">SUM(D92:D97)</f>
        <v>566795</v>
      </c>
      <c r="E91" s="55">
        <f t="shared" si="21"/>
        <v>1199816.1099999999</v>
      </c>
      <c r="F91" s="56">
        <f t="shared" si="0"/>
        <v>211.6843144346721</v>
      </c>
    </row>
    <row r="92" spans="1:6" ht="12.75" customHeight="1" x14ac:dyDescent="0.2">
      <c r="A92" s="57">
        <v>6421</v>
      </c>
      <c r="B92" s="91" t="s">
        <v>226</v>
      </c>
      <c r="C92" s="54" t="s">
        <v>227</v>
      </c>
      <c r="D92" s="257"/>
      <c r="E92" s="257"/>
      <c r="F92" s="56" t="str">
        <f t="shared" si="0"/>
        <v>-</v>
      </c>
    </row>
    <row r="93" spans="1:6" ht="12.75" customHeight="1" x14ac:dyDescent="0.2">
      <c r="A93" s="57">
        <v>6422</v>
      </c>
      <c r="B93" s="91" t="s">
        <v>228</v>
      </c>
      <c r="C93" s="54" t="s">
        <v>229</v>
      </c>
      <c r="D93" s="257">
        <v>29084</v>
      </c>
      <c r="E93" s="257">
        <v>40951.22</v>
      </c>
      <c r="F93" s="56">
        <f t="shared" si="0"/>
        <v>140.80325952413699</v>
      </c>
    </row>
    <row r="94" spans="1:6" ht="12.75" customHeight="1" x14ac:dyDescent="0.2">
      <c r="A94" s="57">
        <v>6423</v>
      </c>
      <c r="B94" s="91" t="s">
        <v>230</v>
      </c>
      <c r="C94" s="54" t="s">
        <v>231</v>
      </c>
      <c r="D94" s="257">
        <v>537012</v>
      </c>
      <c r="E94" s="257">
        <v>1120224.98</v>
      </c>
      <c r="F94" s="56">
        <f t="shared" si="0"/>
        <v>208.60334219719485</v>
      </c>
    </row>
    <row r="95" spans="1:6" ht="12.75" customHeight="1" x14ac:dyDescent="0.2">
      <c r="A95" s="57">
        <v>6424</v>
      </c>
      <c r="B95" s="91" t="s">
        <v>232</v>
      </c>
      <c r="C95" s="54" t="s">
        <v>233</v>
      </c>
      <c r="D95" s="257"/>
      <c r="E95" s="257"/>
      <c r="F95" s="56" t="str">
        <f t="shared" si="0"/>
        <v>-</v>
      </c>
    </row>
    <row r="96" spans="1:6" ht="12.75" customHeight="1" x14ac:dyDescent="0.2">
      <c r="A96" s="57" t="s">
        <v>234</v>
      </c>
      <c r="B96" s="91" t="s">
        <v>235</v>
      </c>
      <c r="C96" s="54" t="s">
        <v>234</v>
      </c>
      <c r="D96" s="257"/>
      <c r="E96" s="257"/>
      <c r="F96" s="56" t="str">
        <f t="shared" si="0"/>
        <v>-</v>
      </c>
    </row>
    <row r="97" spans="1:6" ht="12.75" customHeight="1" x14ac:dyDescent="0.2">
      <c r="A97" s="57">
        <v>6429</v>
      </c>
      <c r="B97" s="91" t="s">
        <v>236</v>
      </c>
      <c r="C97" s="54" t="s">
        <v>237</v>
      </c>
      <c r="D97" s="257">
        <v>699</v>
      </c>
      <c r="E97" s="257">
        <f>539.91+38100</f>
        <v>38639.910000000003</v>
      </c>
      <c r="F97" s="56">
        <f t="shared" si="0"/>
        <v>5527.8841201716741</v>
      </c>
    </row>
    <row r="98" spans="1:6" ht="12.75" customHeight="1" x14ac:dyDescent="0.2">
      <c r="A98" s="57">
        <v>643</v>
      </c>
      <c r="B98" s="91" t="s">
        <v>238</v>
      </c>
      <c r="C98" s="54" t="s">
        <v>239</v>
      </c>
      <c r="D98" s="55">
        <f t="shared" ref="D98:E98" si="22">SUM(D99:D105)</f>
        <v>0</v>
      </c>
      <c r="E98" s="55">
        <f t="shared" si="22"/>
        <v>0</v>
      </c>
      <c r="F98" s="56" t="str">
        <f t="shared" si="0"/>
        <v>-</v>
      </c>
    </row>
    <row r="99" spans="1:6" ht="24" x14ac:dyDescent="0.2">
      <c r="A99" s="57">
        <v>6431</v>
      </c>
      <c r="B99" s="91" t="s">
        <v>240</v>
      </c>
      <c r="C99" s="54" t="s">
        <v>241</v>
      </c>
      <c r="D99" s="257"/>
      <c r="E99" s="257"/>
      <c r="F99" s="56" t="str">
        <f t="shared" si="0"/>
        <v>-</v>
      </c>
    </row>
    <row r="100" spans="1:6" ht="24" x14ac:dyDescent="0.2">
      <c r="A100" s="57">
        <v>6432</v>
      </c>
      <c r="B100" s="247" t="s">
        <v>242</v>
      </c>
      <c r="C100" s="54" t="s">
        <v>243</v>
      </c>
      <c r="D100" s="257"/>
      <c r="E100" s="257"/>
      <c r="F100" s="56" t="str">
        <f t="shared" si="0"/>
        <v>-</v>
      </c>
    </row>
    <row r="101" spans="1:6" ht="24" x14ac:dyDescent="0.2">
      <c r="A101" s="57">
        <v>6433</v>
      </c>
      <c r="B101" s="247" t="s">
        <v>244</v>
      </c>
      <c r="C101" s="54" t="s">
        <v>245</v>
      </c>
      <c r="D101" s="257"/>
      <c r="E101" s="257"/>
      <c r="F101" s="56" t="str">
        <f t="shared" si="0"/>
        <v>-</v>
      </c>
    </row>
    <row r="102" spans="1:6" ht="24" x14ac:dyDescent="0.2">
      <c r="A102" s="57">
        <v>6434</v>
      </c>
      <c r="B102" s="91" t="s">
        <v>246</v>
      </c>
      <c r="C102" s="54" t="s">
        <v>247</v>
      </c>
      <c r="D102" s="257"/>
      <c r="E102" s="257"/>
      <c r="F102" s="56" t="str">
        <f t="shared" si="0"/>
        <v>-</v>
      </c>
    </row>
    <row r="103" spans="1:6" ht="24" x14ac:dyDescent="0.2">
      <c r="A103" s="57">
        <v>6435</v>
      </c>
      <c r="B103" s="247" t="s">
        <v>248</v>
      </c>
      <c r="C103" s="54" t="s">
        <v>249</v>
      </c>
      <c r="D103" s="257"/>
      <c r="E103" s="257"/>
      <c r="F103" s="56" t="str">
        <f t="shared" si="0"/>
        <v>-</v>
      </c>
    </row>
    <row r="104" spans="1:6" ht="24" x14ac:dyDescent="0.2">
      <c r="A104" s="57">
        <v>6436</v>
      </c>
      <c r="B104" s="247" t="s">
        <v>250</v>
      </c>
      <c r="C104" s="54" t="s">
        <v>251</v>
      </c>
      <c r="D104" s="257"/>
      <c r="E104" s="257"/>
      <c r="F104" s="56" t="str">
        <f t="shared" si="0"/>
        <v>-</v>
      </c>
    </row>
    <row r="105" spans="1:6" ht="12.75" customHeight="1" x14ac:dyDescent="0.2">
      <c r="A105" s="57">
        <v>6437</v>
      </c>
      <c r="B105" s="91" t="s">
        <v>252</v>
      </c>
      <c r="C105" s="54" t="s">
        <v>253</v>
      </c>
      <c r="D105" s="257"/>
      <c r="E105" s="257"/>
      <c r="F105" s="56" t="str">
        <f t="shared" si="0"/>
        <v>-</v>
      </c>
    </row>
    <row r="106" spans="1:6" ht="24" x14ac:dyDescent="0.2">
      <c r="A106" s="57">
        <v>65</v>
      </c>
      <c r="B106" s="91" t="s">
        <v>254</v>
      </c>
      <c r="C106" s="54" t="s">
        <v>255</v>
      </c>
      <c r="D106" s="55">
        <f t="shared" ref="D106:E106" si="23">D107+D112+D120</f>
        <v>548902</v>
      </c>
      <c r="E106" s="55">
        <f t="shared" si="23"/>
        <v>657137.33999999985</v>
      </c>
      <c r="F106" s="56">
        <f t="shared" si="0"/>
        <v>119.71851805969006</v>
      </c>
    </row>
    <row r="107" spans="1:6" ht="12.75" customHeight="1" x14ac:dyDescent="0.2">
      <c r="A107" s="57">
        <v>651</v>
      </c>
      <c r="B107" s="91" t="s">
        <v>256</v>
      </c>
      <c r="C107" s="54" t="s">
        <v>257</v>
      </c>
      <c r="D107" s="55">
        <f t="shared" ref="D107:E107" si="24">SUM(D108:D111)</f>
        <v>39038</v>
      </c>
      <c r="E107" s="55">
        <f t="shared" si="24"/>
        <v>40685.589999999997</v>
      </c>
      <c r="F107" s="56">
        <f t="shared" si="0"/>
        <v>104.22047748347762</v>
      </c>
    </row>
    <row r="108" spans="1:6" ht="12.75" customHeight="1" x14ac:dyDescent="0.2">
      <c r="A108" s="57">
        <v>6511</v>
      </c>
      <c r="B108" s="91" t="s">
        <v>258</v>
      </c>
      <c r="C108" s="54" t="s">
        <v>259</v>
      </c>
      <c r="D108" s="257"/>
      <c r="E108" s="257"/>
      <c r="F108" s="56" t="str">
        <f t="shared" si="0"/>
        <v>-</v>
      </c>
    </row>
    <row r="109" spans="1:6" ht="12.75" customHeight="1" x14ac:dyDescent="0.2">
      <c r="A109" s="57">
        <v>6512</v>
      </c>
      <c r="B109" s="91" t="s">
        <v>260</v>
      </c>
      <c r="C109" s="54" t="s">
        <v>261</v>
      </c>
      <c r="D109" s="257">
        <v>39000</v>
      </c>
      <c r="E109" s="257">
        <v>40685.589999999997</v>
      </c>
      <c r="F109" s="56">
        <f t="shared" si="0"/>
        <v>104.32202564102565</v>
      </c>
    </row>
    <row r="110" spans="1:6" ht="12.75" customHeight="1" x14ac:dyDescent="0.2">
      <c r="A110" s="57">
        <v>6513</v>
      </c>
      <c r="B110" s="91" t="s">
        <v>262</v>
      </c>
      <c r="C110" s="54" t="s">
        <v>263</v>
      </c>
      <c r="D110" s="257">
        <v>38</v>
      </c>
      <c r="E110" s="257"/>
      <c r="F110" s="56">
        <f t="shared" si="0"/>
        <v>0</v>
      </c>
    </row>
    <row r="111" spans="1:6" ht="12.75" customHeight="1" x14ac:dyDescent="0.2">
      <c r="A111" s="57">
        <v>6514</v>
      </c>
      <c r="B111" s="91" t="s">
        <v>264</v>
      </c>
      <c r="C111" s="54" t="s">
        <v>265</v>
      </c>
      <c r="D111" s="257"/>
      <c r="E111" s="257"/>
      <c r="F111" s="56" t="str">
        <f t="shared" si="0"/>
        <v>-</v>
      </c>
    </row>
    <row r="112" spans="1:6" ht="12.75" customHeight="1" x14ac:dyDescent="0.2">
      <c r="A112" s="57">
        <v>652</v>
      </c>
      <c r="B112" s="91" t="s">
        <v>266</v>
      </c>
      <c r="C112" s="54" t="s">
        <v>267</v>
      </c>
      <c r="D112" s="55">
        <f t="shared" ref="D112:E112" si="25">SUM(D113:D119)</f>
        <v>458165</v>
      </c>
      <c r="E112" s="55">
        <f t="shared" si="25"/>
        <v>555626.7699999999</v>
      </c>
      <c r="F112" s="56">
        <f t="shared" si="0"/>
        <v>121.27219888031601</v>
      </c>
    </row>
    <row r="113" spans="1:6" ht="12.75" customHeight="1" x14ac:dyDescent="0.2">
      <c r="A113" s="57">
        <v>6521</v>
      </c>
      <c r="B113" s="91" t="s">
        <v>268</v>
      </c>
      <c r="C113" s="54" t="s">
        <v>269</v>
      </c>
      <c r="D113" s="257"/>
      <c r="E113" s="257"/>
      <c r="F113" s="56" t="str">
        <f t="shared" si="0"/>
        <v>-</v>
      </c>
    </row>
    <row r="114" spans="1:6" ht="12.75" customHeight="1" x14ac:dyDescent="0.2">
      <c r="A114" s="57">
        <v>6522</v>
      </c>
      <c r="B114" s="91" t="s">
        <v>270</v>
      </c>
      <c r="C114" s="54" t="s">
        <v>271</v>
      </c>
      <c r="D114" s="257">
        <v>750</v>
      </c>
      <c r="E114" s="257">
        <v>53.73</v>
      </c>
      <c r="F114" s="56">
        <f t="shared" si="0"/>
        <v>7.1639999999999997</v>
      </c>
    </row>
    <row r="115" spans="1:6" ht="12.75" customHeight="1" x14ac:dyDescent="0.2">
      <c r="A115" s="57">
        <v>6524</v>
      </c>
      <c r="B115" s="91" t="s">
        <v>272</v>
      </c>
      <c r="C115" s="54" t="s">
        <v>273</v>
      </c>
      <c r="D115" s="257">
        <v>344629</v>
      </c>
      <c r="E115" s="257">
        <v>552112.06999999995</v>
      </c>
      <c r="F115" s="56">
        <f t="shared" si="0"/>
        <v>160.20476222256397</v>
      </c>
    </row>
    <row r="116" spans="1:6" ht="12.75" customHeight="1" x14ac:dyDescent="0.2">
      <c r="A116" s="57">
        <v>6525</v>
      </c>
      <c r="B116" s="91" t="s">
        <v>274</v>
      </c>
      <c r="C116" s="54" t="s">
        <v>275</v>
      </c>
      <c r="D116" s="257"/>
      <c r="E116" s="257"/>
      <c r="F116" s="56" t="str">
        <f t="shared" si="0"/>
        <v>-</v>
      </c>
    </row>
    <row r="117" spans="1:6" ht="12.75" customHeight="1" x14ac:dyDescent="0.2">
      <c r="A117" s="57">
        <v>6526</v>
      </c>
      <c r="B117" s="91" t="s">
        <v>276</v>
      </c>
      <c r="C117" s="54" t="s">
        <v>277</v>
      </c>
      <c r="D117" s="257">
        <v>112786</v>
      </c>
      <c r="E117" s="257">
        <v>3460.97</v>
      </c>
      <c r="F117" s="56">
        <f t="shared" si="0"/>
        <v>3.0686166722820207</v>
      </c>
    </row>
    <row r="118" spans="1:6" ht="12.75" customHeight="1" x14ac:dyDescent="0.2">
      <c r="A118" s="57">
        <v>6527</v>
      </c>
      <c r="B118" s="91" t="s">
        <v>278</v>
      </c>
      <c r="C118" s="54" t="s">
        <v>279</v>
      </c>
      <c r="D118" s="257"/>
      <c r="E118" s="257"/>
      <c r="F118" s="56" t="str">
        <f t="shared" si="0"/>
        <v>-</v>
      </c>
    </row>
    <row r="119" spans="1:6" ht="24" x14ac:dyDescent="0.2">
      <c r="A119" s="57" t="s">
        <v>280</v>
      </c>
      <c r="B119" s="247" t="s">
        <v>281</v>
      </c>
      <c r="C119" s="54" t="s">
        <v>280</v>
      </c>
      <c r="D119" s="257"/>
      <c r="E119" s="257"/>
      <c r="F119" s="56" t="str">
        <f t="shared" si="0"/>
        <v>-</v>
      </c>
    </row>
    <row r="120" spans="1:6" ht="12.75" customHeight="1" x14ac:dyDescent="0.2">
      <c r="A120" s="57">
        <v>653</v>
      </c>
      <c r="B120" s="91" t="s">
        <v>282</v>
      </c>
      <c r="C120" s="54" t="s">
        <v>283</v>
      </c>
      <c r="D120" s="55">
        <f t="shared" ref="D120:E120" si="26">SUM(D121:D123)</f>
        <v>51699</v>
      </c>
      <c r="E120" s="55">
        <f t="shared" si="26"/>
        <v>60824.98</v>
      </c>
      <c r="F120" s="56">
        <f t="shared" si="0"/>
        <v>117.65214027350626</v>
      </c>
    </row>
    <row r="121" spans="1:6" ht="12.75" customHeight="1" x14ac:dyDescent="0.2">
      <c r="A121" s="57">
        <v>6531</v>
      </c>
      <c r="B121" s="91" t="s">
        <v>284</v>
      </c>
      <c r="C121" s="54" t="s">
        <v>285</v>
      </c>
      <c r="D121" s="257">
        <v>3714</v>
      </c>
      <c r="E121" s="257"/>
      <c r="F121" s="56">
        <f t="shared" si="0"/>
        <v>0</v>
      </c>
    </row>
    <row r="122" spans="1:6" ht="12.75" customHeight="1" x14ac:dyDescent="0.2">
      <c r="A122" s="57">
        <v>6532</v>
      </c>
      <c r="B122" s="91" t="s">
        <v>286</v>
      </c>
      <c r="C122" s="54" t="s">
        <v>287</v>
      </c>
      <c r="D122" s="257">
        <v>47985</v>
      </c>
      <c r="E122" s="257">
        <v>60824.98</v>
      </c>
      <c r="F122" s="56">
        <f t="shared" si="0"/>
        <v>126.75832030842973</v>
      </c>
    </row>
    <row r="123" spans="1:6" ht="12.75" customHeight="1" x14ac:dyDescent="0.2">
      <c r="A123" s="57">
        <v>6533</v>
      </c>
      <c r="B123" s="91" t="s">
        <v>288</v>
      </c>
      <c r="C123" s="54" t="s">
        <v>289</v>
      </c>
      <c r="D123" s="257"/>
      <c r="E123" s="257"/>
      <c r="F123" s="56" t="str">
        <f t="shared" si="0"/>
        <v>-</v>
      </c>
    </row>
    <row r="124" spans="1:6" ht="24" x14ac:dyDescent="0.2">
      <c r="A124" s="57">
        <v>66</v>
      </c>
      <c r="B124" s="246" t="s">
        <v>290</v>
      </c>
      <c r="C124" s="54" t="s">
        <v>291</v>
      </c>
      <c r="D124" s="55">
        <f t="shared" ref="D124:E124" si="27">D125+D128</f>
        <v>120</v>
      </c>
      <c r="E124" s="55">
        <f t="shared" si="27"/>
        <v>90115</v>
      </c>
      <c r="F124" s="56" t="str">
        <f t="shared" si="0"/>
        <v>&gt;&gt;100</v>
      </c>
    </row>
    <row r="125" spans="1:6" ht="12.75" customHeight="1" x14ac:dyDescent="0.2">
      <c r="A125" s="57">
        <v>661</v>
      </c>
      <c r="B125" s="93" t="s">
        <v>292</v>
      </c>
      <c r="C125" s="54" t="s">
        <v>293</v>
      </c>
      <c r="D125" s="55">
        <f t="shared" ref="D125:E125" si="28">SUM(D126:D127)</f>
        <v>120</v>
      </c>
      <c r="E125" s="55">
        <f t="shared" si="28"/>
        <v>89515</v>
      </c>
      <c r="F125" s="56" t="str">
        <f t="shared" si="0"/>
        <v>&gt;&gt;100</v>
      </c>
    </row>
    <row r="126" spans="1:6" ht="12.75" customHeight="1" x14ac:dyDescent="0.2">
      <c r="A126" s="57">
        <v>6614</v>
      </c>
      <c r="B126" s="93" t="s">
        <v>294</v>
      </c>
      <c r="C126" s="54" t="s">
        <v>295</v>
      </c>
      <c r="D126" s="257"/>
      <c r="E126" s="257"/>
      <c r="F126" s="56" t="str">
        <f t="shared" si="0"/>
        <v>-</v>
      </c>
    </row>
    <row r="127" spans="1:6" ht="12.75" customHeight="1" x14ac:dyDescent="0.2">
      <c r="A127" s="57">
        <v>6615</v>
      </c>
      <c r="B127" s="93" t="s">
        <v>296</v>
      </c>
      <c r="C127" s="54" t="s">
        <v>297</v>
      </c>
      <c r="D127" s="257">
        <v>120</v>
      </c>
      <c r="E127" s="257">
        <f>89035+480</f>
        <v>89515</v>
      </c>
      <c r="F127" s="56" t="str">
        <f t="shared" si="0"/>
        <v>&gt;&gt;100</v>
      </c>
    </row>
    <row r="128" spans="1:6" ht="24" x14ac:dyDescent="0.2">
      <c r="A128" s="57">
        <v>663</v>
      </c>
      <c r="B128" s="246" t="s">
        <v>298</v>
      </c>
      <c r="C128" s="54" t="s">
        <v>299</v>
      </c>
      <c r="D128" s="55">
        <f t="shared" ref="D128:E128" si="29">SUM(D129:D132)</f>
        <v>0</v>
      </c>
      <c r="E128" s="55">
        <f t="shared" si="29"/>
        <v>600</v>
      </c>
      <c r="F128" s="56" t="str">
        <f t="shared" si="0"/>
        <v>-</v>
      </c>
    </row>
    <row r="129" spans="1:6" ht="12.75" customHeight="1" x14ac:dyDescent="0.2">
      <c r="A129" s="57">
        <v>6631</v>
      </c>
      <c r="B129" s="93" t="s">
        <v>300</v>
      </c>
      <c r="C129" s="54" t="s">
        <v>301</v>
      </c>
      <c r="D129" s="257"/>
      <c r="E129" s="257">
        <f>600</f>
        <v>600</v>
      </c>
      <c r="F129" s="56" t="str">
        <f t="shared" si="0"/>
        <v>-</v>
      </c>
    </row>
    <row r="130" spans="1:6" ht="12.75" customHeight="1" x14ac:dyDescent="0.2">
      <c r="A130" s="57">
        <v>6632</v>
      </c>
      <c r="B130" s="247" t="s">
        <v>302</v>
      </c>
      <c r="C130" s="54" t="s">
        <v>303</v>
      </c>
      <c r="D130" s="257"/>
      <c r="E130" s="257"/>
      <c r="F130" s="56" t="str">
        <f t="shared" si="0"/>
        <v>-</v>
      </c>
    </row>
    <row r="131" spans="1:6" ht="24" x14ac:dyDescent="0.2">
      <c r="A131" s="57" t="s">
        <v>304</v>
      </c>
      <c r="B131" s="247" t="s">
        <v>305</v>
      </c>
      <c r="C131" s="58" t="s">
        <v>304</v>
      </c>
      <c r="D131" s="257"/>
      <c r="E131" s="257"/>
      <c r="F131" s="56" t="str">
        <f t="shared" si="0"/>
        <v>-</v>
      </c>
    </row>
    <row r="132" spans="1:6" ht="24" x14ac:dyDescent="0.2">
      <c r="A132" s="57" t="s">
        <v>306</v>
      </c>
      <c r="B132" s="247" t="s">
        <v>307</v>
      </c>
      <c r="C132" s="58" t="s">
        <v>306</v>
      </c>
      <c r="D132" s="257"/>
      <c r="E132" s="257"/>
      <c r="F132" s="56" t="str">
        <f>IF(D132&lt;&gt;0,IF(E132/D132&gt;=100,"&gt;&gt;100",E132/D132*100),"-")</f>
        <v>-</v>
      </c>
    </row>
    <row r="133" spans="1:6" ht="24" x14ac:dyDescent="0.2">
      <c r="A133" s="57">
        <v>67</v>
      </c>
      <c r="B133" s="247" t="s">
        <v>308</v>
      </c>
      <c r="C133" s="54" t="s">
        <v>309</v>
      </c>
      <c r="D133" s="55">
        <f t="shared" ref="D133:E133" si="30">D134+D138</f>
        <v>0</v>
      </c>
      <c r="E133" s="55">
        <f t="shared" si="30"/>
        <v>0</v>
      </c>
      <c r="F133" s="56" t="str">
        <f t="shared" ref="F133:F223" si="31">IF(D133&lt;&gt;0,IF(E133/D133&gt;=100,"&gt;&gt;100",E133/D133*100),"-")</f>
        <v>-</v>
      </c>
    </row>
    <row r="134" spans="1:6" ht="24" x14ac:dyDescent="0.2">
      <c r="A134" s="57">
        <v>671</v>
      </c>
      <c r="B134" s="247" t="s">
        <v>310</v>
      </c>
      <c r="C134" s="54" t="s">
        <v>311</v>
      </c>
      <c r="D134" s="55">
        <f t="shared" ref="D134:E134" si="32">SUM(D135:D137)</f>
        <v>0</v>
      </c>
      <c r="E134" s="55">
        <f t="shared" si="32"/>
        <v>0</v>
      </c>
      <c r="F134" s="56" t="str">
        <f t="shared" si="31"/>
        <v>-</v>
      </c>
    </row>
    <row r="135" spans="1:6" ht="12.75" customHeight="1" x14ac:dyDescent="0.2">
      <c r="A135" s="57">
        <v>6711</v>
      </c>
      <c r="B135" s="91" t="s">
        <v>312</v>
      </c>
      <c r="C135" s="54" t="s">
        <v>313</v>
      </c>
      <c r="D135" s="257"/>
      <c r="E135" s="257"/>
      <c r="F135" s="56" t="str">
        <f t="shared" si="31"/>
        <v>-</v>
      </c>
    </row>
    <row r="136" spans="1:6" ht="24" x14ac:dyDescent="0.2">
      <c r="A136" s="57">
        <v>6712</v>
      </c>
      <c r="B136" s="247" t="s">
        <v>314</v>
      </c>
      <c r="C136" s="54" t="s">
        <v>315</v>
      </c>
      <c r="D136" s="257"/>
      <c r="E136" s="257"/>
      <c r="F136" s="56" t="str">
        <f t="shared" si="31"/>
        <v>-</v>
      </c>
    </row>
    <row r="137" spans="1:6" ht="24" x14ac:dyDescent="0.2">
      <c r="A137" s="57" t="s">
        <v>316</v>
      </c>
      <c r="B137" s="91" t="s">
        <v>317</v>
      </c>
      <c r="C137" s="54" t="s">
        <v>316</v>
      </c>
      <c r="D137" s="257"/>
      <c r="E137" s="257"/>
      <c r="F137" s="56" t="str">
        <f t="shared" si="31"/>
        <v>-</v>
      </c>
    </row>
    <row r="138" spans="1:6" ht="12.75" customHeight="1" x14ac:dyDescent="0.2">
      <c r="A138" s="57" t="s">
        <v>318</v>
      </c>
      <c r="B138" s="91" t="s">
        <v>319</v>
      </c>
      <c r="C138" s="54" t="s">
        <v>318</v>
      </c>
      <c r="D138" s="257"/>
      <c r="E138" s="257"/>
      <c r="F138" s="56" t="str">
        <f t="shared" si="31"/>
        <v>-</v>
      </c>
    </row>
    <row r="139" spans="1:6" ht="12.75" customHeight="1" x14ac:dyDescent="0.2">
      <c r="A139" s="57">
        <v>68</v>
      </c>
      <c r="B139" s="91" t="s">
        <v>320</v>
      </c>
      <c r="C139" s="54" t="s">
        <v>321</v>
      </c>
      <c r="D139" s="55">
        <f t="shared" ref="D139:E139" si="33">D140+D150</f>
        <v>0</v>
      </c>
      <c r="E139" s="55">
        <f t="shared" si="33"/>
        <v>0</v>
      </c>
      <c r="F139" s="56" t="str">
        <f t="shared" si="31"/>
        <v>-</v>
      </c>
    </row>
    <row r="140" spans="1:6" ht="12.75" customHeight="1" x14ac:dyDescent="0.2">
      <c r="A140" s="57">
        <v>681</v>
      </c>
      <c r="B140" s="91" t="s">
        <v>322</v>
      </c>
      <c r="C140" s="54" t="s">
        <v>323</v>
      </c>
      <c r="D140" s="55">
        <f t="shared" ref="D140:E140" si="34">SUM(D141:D149)</f>
        <v>0</v>
      </c>
      <c r="E140" s="55">
        <f t="shared" si="34"/>
        <v>0</v>
      </c>
      <c r="F140" s="56" t="str">
        <f t="shared" si="31"/>
        <v>-</v>
      </c>
    </row>
    <row r="141" spans="1:6" ht="12.75" customHeight="1" x14ac:dyDescent="0.2">
      <c r="A141" s="57">
        <v>6811</v>
      </c>
      <c r="B141" s="91" t="s">
        <v>324</v>
      </c>
      <c r="C141" s="54" t="s">
        <v>325</v>
      </c>
      <c r="D141" s="257"/>
      <c r="E141" s="257"/>
      <c r="F141" s="56" t="str">
        <f t="shared" si="31"/>
        <v>-</v>
      </c>
    </row>
    <row r="142" spans="1:6" ht="12.75" customHeight="1" x14ac:dyDescent="0.2">
      <c r="A142" s="57">
        <v>6812</v>
      </c>
      <c r="B142" s="91" t="s">
        <v>326</v>
      </c>
      <c r="C142" s="54" t="s">
        <v>327</v>
      </c>
      <c r="D142" s="257"/>
      <c r="E142" s="257"/>
      <c r="F142" s="56" t="str">
        <f t="shared" si="31"/>
        <v>-</v>
      </c>
    </row>
    <row r="143" spans="1:6" ht="12.75" customHeight="1" x14ac:dyDescent="0.2">
      <c r="A143" s="57">
        <v>6813</v>
      </c>
      <c r="B143" s="91" t="s">
        <v>328</v>
      </c>
      <c r="C143" s="54" t="s">
        <v>329</v>
      </c>
      <c r="D143" s="257"/>
      <c r="E143" s="257"/>
      <c r="F143" s="56" t="str">
        <f t="shared" si="31"/>
        <v>-</v>
      </c>
    </row>
    <row r="144" spans="1:6" ht="12.75" customHeight="1" x14ac:dyDescent="0.2">
      <c r="A144" s="57">
        <v>6814</v>
      </c>
      <c r="B144" s="91" t="s">
        <v>330</v>
      </c>
      <c r="C144" s="54" t="s">
        <v>331</v>
      </c>
      <c r="D144" s="257"/>
      <c r="E144" s="257"/>
      <c r="F144" s="56" t="str">
        <f t="shared" si="31"/>
        <v>-</v>
      </c>
    </row>
    <row r="145" spans="1:6" ht="12.75" customHeight="1" x14ac:dyDescent="0.2">
      <c r="A145" s="57">
        <v>6815</v>
      </c>
      <c r="B145" s="91" t="s">
        <v>332</v>
      </c>
      <c r="C145" s="54" t="s">
        <v>333</v>
      </c>
      <c r="D145" s="257"/>
      <c r="E145" s="257"/>
      <c r="F145" s="56" t="str">
        <f t="shared" si="31"/>
        <v>-</v>
      </c>
    </row>
    <row r="146" spans="1:6" ht="12.75" customHeight="1" x14ac:dyDescent="0.2">
      <c r="A146" s="57">
        <v>6816</v>
      </c>
      <c r="B146" s="91" t="s">
        <v>334</v>
      </c>
      <c r="C146" s="54" t="s">
        <v>335</v>
      </c>
      <c r="D146" s="257"/>
      <c r="E146" s="257"/>
      <c r="F146" s="56" t="str">
        <f t="shared" si="31"/>
        <v>-</v>
      </c>
    </row>
    <row r="147" spans="1:6" ht="12.75" customHeight="1" x14ac:dyDescent="0.2">
      <c r="A147" s="57">
        <v>6817</v>
      </c>
      <c r="B147" s="91" t="s">
        <v>336</v>
      </c>
      <c r="C147" s="54" t="s">
        <v>337</v>
      </c>
      <c r="D147" s="257"/>
      <c r="E147" s="257"/>
      <c r="F147" s="56" t="str">
        <f t="shared" si="31"/>
        <v>-</v>
      </c>
    </row>
    <row r="148" spans="1:6" ht="12.75" customHeight="1" x14ac:dyDescent="0.2">
      <c r="A148" s="57">
        <v>6818</v>
      </c>
      <c r="B148" s="91" t="s">
        <v>338</v>
      </c>
      <c r="C148" s="54" t="s">
        <v>339</v>
      </c>
      <c r="D148" s="257"/>
      <c r="E148" s="257"/>
      <c r="F148" s="56" t="str">
        <f t="shared" si="31"/>
        <v>-</v>
      </c>
    </row>
    <row r="149" spans="1:6" ht="12.75" customHeight="1" x14ac:dyDescent="0.2">
      <c r="A149" s="57">
        <v>6819</v>
      </c>
      <c r="B149" s="91" t="s">
        <v>340</v>
      </c>
      <c r="C149" s="54" t="s">
        <v>341</v>
      </c>
      <c r="D149" s="257"/>
      <c r="E149" s="257"/>
      <c r="F149" s="56" t="str">
        <f t="shared" si="31"/>
        <v>-</v>
      </c>
    </row>
    <row r="150" spans="1:6" ht="12.75" customHeight="1" x14ac:dyDescent="0.2">
      <c r="A150" s="57">
        <v>683</v>
      </c>
      <c r="B150" s="91" t="s">
        <v>342</v>
      </c>
      <c r="C150" s="54" t="s">
        <v>343</v>
      </c>
      <c r="D150" s="257"/>
      <c r="E150" s="257"/>
      <c r="F150" s="56" t="str">
        <f t="shared" si="31"/>
        <v>-</v>
      </c>
    </row>
    <row r="151" spans="1:6" ht="12.75" customHeight="1" x14ac:dyDescent="0.2">
      <c r="A151" s="57">
        <v>3</v>
      </c>
      <c r="B151" s="91" t="s">
        <v>344</v>
      </c>
      <c r="C151" s="54" t="s">
        <v>52</v>
      </c>
      <c r="D151" s="55">
        <f t="shared" ref="D151:E151" si="35">D152+D163+D196+D215+D224+D252+D263</f>
        <v>2433345</v>
      </c>
      <c r="E151" s="55">
        <f t="shared" si="35"/>
        <v>2423909.06</v>
      </c>
      <c r="F151" s="56">
        <f t="shared" si="31"/>
        <v>99.612223503037995</v>
      </c>
    </row>
    <row r="152" spans="1:6" ht="12.75" customHeight="1" x14ac:dyDescent="0.2">
      <c r="A152" s="57">
        <v>31</v>
      </c>
      <c r="B152" s="91" t="s">
        <v>345</v>
      </c>
      <c r="C152" s="54" t="s">
        <v>346</v>
      </c>
      <c r="D152" s="55">
        <f t="shared" ref="D152:E152" si="36">D153+D158+D159</f>
        <v>843284</v>
      </c>
      <c r="E152" s="55">
        <f t="shared" si="36"/>
        <v>1104990.1399999999</v>
      </c>
      <c r="F152" s="56">
        <f t="shared" si="31"/>
        <v>131.0341640538656</v>
      </c>
    </row>
    <row r="153" spans="1:6" ht="12.75" customHeight="1" x14ac:dyDescent="0.2">
      <c r="A153" s="57">
        <v>311</v>
      </c>
      <c r="B153" s="91" t="s">
        <v>347</v>
      </c>
      <c r="C153" s="54" t="s">
        <v>348</v>
      </c>
      <c r="D153" s="55">
        <f t="shared" ref="D153:E153" si="37">SUM(D154:D157)</f>
        <v>732636</v>
      </c>
      <c r="E153" s="55">
        <f t="shared" si="37"/>
        <v>922872.22</v>
      </c>
      <c r="F153" s="56">
        <f t="shared" si="31"/>
        <v>125.96599402704753</v>
      </c>
    </row>
    <row r="154" spans="1:6" ht="12.75" customHeight="1" x14ac:dyDescent="0.2">
      <c r="A154" s="57">
        <v>3111</v>
      </c>
      <c r="B154" s="91" t="s">
        <v>349</v>
      </c>
      <c r="C154" s="54" t="s">
        <v>350</v>
      </c>
      <c r="D154" s="257">
        <v>732636</v>
      </c>
      <c r="E154" s="257">
        <f>351231.45+87807.9+483832.87</f>
        <v>922872.22</v>
      </c>
      <c r="F154" s="56">
        <f t="shared" si="31"/>
        <v>125.96599402704753</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c r="E158" s="257">
        <v>29843.75</v>
      </c>
      <c r="F158" s="56" t="str">
        <f t="shared" si="31"/>
        <v>-</v>
      </c>
    </row>
    <row r="159" spans="1:6" ht="12.75" customHeight="1" x14ac:dyDescent="0.2">
      <c r="A159" s="57">
        <v>313</v>
      </c>
      <c r="B159" s="91" t="s">
        <v>359</v>
      </c>
      <c r="C159" s="54" t="s">
        <v>360</v>
      </c>
      <c r="D159" s="55">
        <f t="shared" ref="D159:E159" si="38">SUM(D160:D162)</f>
        <v>110648</v>
      </c>
      <c r="E159" s="55">
        <f t="shared" si="38"/>
        <v>152274.16999999998</v>
      </c>
      <c r="F159" s="56">
        <f t="shared" si="31"/>
        <v>137.62035463813172</v>
      </c>
    </row>
    <row r="160" spans="1:6" ht="12.75" customHeight="1" x14ac:dyDescent="0.2">
      <c r="A160" s="57">
        <v>3131</v>
      </c>
      <c r="B160" s="91" t="s">
        <v>138</v>
      </c>
      <c r="C160" s="54" t="s">
        <v>361</v>
      </c>
      <c r="D160" s="257"/>
      <c r="E160" s="257"/>
      <c r="F160" s="56" t="str">
        <f t="shared" si="31"/>
        <v>-</v>
      </c>
    </row>
    <row r="161" spans="1:6" ht="12.75" customHeight="1" x14ac:dyDescent="0.2">
      <c r="A161" s="57">
        <v>3132</v>
      </c>
      <c r="B161" s="91" t="s">
        <v>362</v>
      </c>
      <c r="C161" s="54" t="s">
        <v>363</v>
      </c>
      <c r="D161" s="257">
        <v>110648</v>
      </c>
      <c r="E161" s="257">
        <f>72441.67+79832.5</f>
        <v>152274.16999999998</v>
      </c>
      <c r="F161" s="56">
        <f t="shared" si="31"/>
        <v>137.62035463813172</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1235395</v>
      </c>
      <c r="E163" s="55">
        <f t="shared" si="39"/>
        <v>934068.98</v>
      </c>
      <c r="F163" s="56">
        <f t="shared" si="31"/>
        <v>75.608933175219263</v>
      </c>
    </row>
    <row r="164" spans="1:6" ht="12.75" customHeight="1" x14ac:dyDescent="0.2">
      <c r="A164" s="57">
        <v>321</v>
      </c>
      <c r="B164" s="91" t="s">
        <v>368</v>
      </c>
      <c r="C164" s="54" t="s">
        <v>369</v>
      </c>
      <c r="D164" s="55">
        <f t="shared" ref="D164:E164" si="40">SUM(D165:D168)</f>
        <v>38762</v>
      </c>
      <c r="E164" s="55">
        <f t="shared" si="40"/>
        <v>54023.7</v>
      </c>
      <c r="F164" s="56">
        <f t="shared" si="31"/>
        <v>139.37283937877302</v>
      </c>
    </row>
    <row r="165" spans="1:6" ht="12.75" customHeight="1" x14ac:dyDescent="0.2">
      <c r="A165" s="57">
        <v>3211</v>
      </c>
      <c r="B165" s="91" t="s">
        <v>370</v>
      </c>
      <c r="C165" s="54" t="s">
        <v>371</v>
      </c>
      <c r="D165" s="257">
        <v>2452</v>
      </c>
      <c r="E165" s="257"/>
      <c r="F165" s="56">
        <f t="shared" si="31"/>
        <v>0</v>
      </c>
    </row>
    <row r="166" spans="1:6" ht="12.75" customHeight="1" x14ac:dyDescent="0.2">
      <c r="A166" s="57">
        <v>3212</v>
      </c>
      <c r="B166" s="91" t="s">
        <v>372</v>
      </c>
      <c r="C166" s="54" t="s">
        <v>373</v>
      </c>
      <c r="D166" s="257">
        <v>34925</v>
      </c>
      <c r="E166" s="257">
        <f>25804.5+22974</f>
        <v>48778.5</v>
      </c>
      <c r="F166" s="56">
        <f t="shared" si="31"/>
        <v>139.66642806012885</v>
      </c>
    </row>
    <row r="167" spans="1:6" ht="12.75" customHeight="1" x14ac:dyDescent="0.2">
      <c r="A167" s="57">
        <v>3213</v>
      </c>
      <c r="B167" s="91" t="s">
        <v>374</v>
      </c>
      <c r="C167" s="54" t="s">
        <v>375</v>
      </c>
      <c r="D167" s="257">
        <v>1385</v>
      </c>
      <c r="E167" s="257">
        <f>750+1300</f>
        <v>2050</v>
      </c>
      <c r="F167" s="56">
        <f t="shared" si="31"/>
        <v>148.014440433213</v>
      </c>
    </row>
    <row r="168" spans="1:6" ht="12.75" customHeight="1" x14ac:dyDescent="0.2">
      <c r="A168" s="57">
        <v>3214</v>
      </c>
      <c r="B168" s="91" t="s">
        <v>376</v>
      </c>
      <c r="C168" s="54" t="s">
        <v>377</v>
      </c>
      <c r="D168" s="257"/>
      <c r="E168" s="257">
        <f>1055.2+2140</f>
        <v>3195.2</v>
      </c>
      <c r="F168" s="56" t="str">
        <f t="shared" si="31"/>
        <v>-</v>
      </c>
    </row>
    <row r="169" spans="1:6" ht="12.75" customHeight="1" x14ac:dyDescent="0.2">
      <c r="A169" s="57">
        <v>322</v>
      </c>
      <c r="B169" s="91" t="s">
        <v>378</v>
      </c>
      <c r="C169" s="54" t="s">
        <v>379</v>
      </c>
      <c r="D169" s="55">
        <f t="shared" ref="D169:E169" si="41">SUM(D170:D176)</f>
        <v>231484</v>
      </c>
      <c r="E169" s="55">
        <f t="shared" si="41"/>
        <v>269061.89999999997</v>
      </c>
      <c r="F169" s="56">
        <f t="shared" si="31"/>
        <v>116.23347617977915</v>
      </c>
    </row>
    <row r="170" spans="1:6" ht="12.75" customHeight="1" x14ac:dyDescent="0.2">
      <c r="A170" s="57">
        <v>3221</v>
      </c>
      <c r="B170" s="91" t="s">
        <v>380</v>
      </c>
      <c r="C170" s="54" t="s">
        <v>381</v>
      </c>
      <c r="D170" s="257">
        <v>19353</v>
      </c>
      <c r="E170" s="257">
        <f>7883.55+36496.66</f>
        <v>44380.210000000006</v>
      </c>
      <c r="F170" s="56">
        <f t="shared" si="31"/>
        <v>229.31953702268385</v>
      </c>
    </row>
    <row r="171" spans="1:6" ht="12.75" customHeight="1" x14ac:dyDescent="0.2">
      <c r="A171" s="57">
        <v>3222</v>
      </c>
      <c r="B171" s="91" t="s">
        <v>382</v>
      </c>
      <c r="C171" s="54" t="s">
        <v>383</v>
      </c>
      <c r="D171" s="257">
        <v>38004</v>
      </c>
      <c r="E171" s="257">
        <f>32034.38</f>
        <v>32034.38</v>
      </c>
      <c r="F171" s="56">
        <f t="shared" si="31"/>
        <v>84.292127144511113</v>
      </c>
    </row>
    <row r="172" spans="1:6" ht="12.75" customHeight="1" x14ac:dyDescent="0.2">
      <c r="A172" s="57">
        <v>3223</v>
      </c>
      <c r="B172" s="91" t="s">
        <v>384</v>
      </c>
      <c r="C172" s="54" t="s">
        <v>385</v>
      </c>
      <c r="D172" s="257">
        <v>112135</v>
      </c>
      <c r="E172" s="257">
        <f>25244.23+110527.24</f>
        <v>135771.47</v>
      </c>
      <c r="F172" s="56">
        <f t="shared" si="31"/>
        <v>121.07858384982389</v>
      </c>
    </row>
    <row r="173" spans="1:6" ht="12.75" customHeight="1" x14ac:dyDescent="0.2">
      <c r="A173" s="57">
        <v>3224</v>
      </c>
      <c r="B173" s="91" t="s">
        <v>386</v>
      </c>
      <c r="C173" s="54" t="s">
        <v>387</v>
      </c>
      <c r="D173" s="257">
        <v>57365</v>
      </c>
      <c r="E173" s="257">
        <f>621.9+27133.76</f>
        <v>27755.66</v>
      </c>
      <c r="F173" s="56">
        <f t="shared" si="31"/>
        <v>48.384310991022403</v>
      </c>
    </row>
    <row r="174" spans="1:6" ht="12.75" customHeight="1" x14ac:dyDescent="0.2">
      <c r="A174" s="57">
        <v>3225</v>
      </c>
      <c r="B174" s="91" t="s">
        <v>388</v>
      </c>
      <c r="C174" s="54" t="s">
        <v>389</v>
      </c>
      <c r="D174" s="257">
        <v>4435</v>
      </c>
      <c r="E174" s="257">
        <f>7715.39+18127.99</f>
        <v>25843.38</v>
      </c>
      <c r="F174" s="56">
        <f t="shared" si="31"/>
        <v>582.7143179255919</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192</v>
      </c>
      <c r="E176" s="257">
        <v>3276.8</v>
      </c>
      <c r="F176" s="56">
        <f t="shared" si="31"/>
        <v>1706.6666666666667</v>
      </c>
    </row>
    <row r="177" spans="1:6" ht="12.75" customHeight="1" x14ac:dyDescent="0.2">
      <c r="A177" s="57">
        <v>323</v>
      </c>
      <c r="B177" s="91" t="s">
        <v>394</v>
      </c>
      <c r="C177" s="54" t="s">
        <v>395</v>
      </c>
      <c r="D177" s="55">
        <f t="shared" ref="D177:E177" si="42">SUM(D178:D186)</f>
        <v>785609</v>
      </c>
      <c r="E177" s="55">
        <f t="shared" si="42"/>
        <v>526582.54</v>
      </c>
      <c r="F177" s="56">
        <f t="shared" si="31"/>
        <v>67.028577829429153</v>
      </c>
    </row>
    <row r="178" spans="1:6" ht="12.75" customHeight="1" x14ac:dyDescent="0.2">
      <c r="A178" s="57">
        <v>3231</v>
      </c>
      <c r="B178" s="91" t="s">
        <v>396</v>
      </c>
      <c r="C178" s="54" t="s">
        <v>397</v>
      </c>
      <c r="D178" s="257">
        <v>16267</v>
      </c>
      <c r="E178" s="257">
        <f>1374+11241.36</f>
        <v>12615.36</v>
      </c>
      <c r="F178" s="56">
        <f t="shared" si="31"/>
        <v>77.551853445626122</v>
      </c>
    </row>
    <row r="179" spans="1:6" ht="12.75" customHeight="1" x14ac:dyDescent="0.2">
      <c r="A179" s="57">
        <v>3232</v>
      </c>
      <c r="B179" s="91" t="s">
        <v>398</v>
      </c>
      <c r="C179" s="54" t="s">
        <v>399</v>
      </c>
      <c r="D179" s="257">
        <v>492208</v>
      </c>
      <c r="E179" s="257">
        <f>2071.25+215344.79</f>
        <v>217416.04</v>
      </c>
      <c r="F179" s="56">
        <f t="shared" si="31"/>
        <v>44.171577869518579</v>
      </c>
    </row>
    <row r="180" spans="1:6" ht="12.75" customHeight="1" x14ac:dyDescent="0.2">
      <c r="A180" s="57">
        <v>3233</v>
      </c>
      <c r="B180" s="91" t="s">
        <v>400</v>
      </c>
      <c r="C180" s="54" t="s">
        <v>401</v>
      </c>
      <c r="D180" s="257">
        <v>32835</v>
      </c>
      <c r="E180" s="257">
        <v>81967</v>
      </c>
      <c r="F180" s="56">
        <f t="shared" si="31"/>
        <v>249.63301355261157</v>
      </c>
    </row>
    <row r="181" spans="1:6" ht="12.75" customHeight="1" x14ac:dyDescent="0.2">
      <c r="A181" s="57">
        <v>3234</v>
      </c>
      <c r="B181" s="91" t="s">
        <v>402</v>
      </c>
      <c r="C181" s="54" t="s">
        <v>403</v>
      </c>
      <c r="D181" s="257">
        <v>52593</v>
      </c>
      <c r="E181" s="257">
        <f>9293.55+43673.4</f>
        <v>52966.95</v>
      </c>
      <c r="F181" s="56">
        <f t="shared" si="31"/>
        <v>100.71102618219155</v>
      </c>
    </row>
    <row r="182" spans="1:6" ht="12.75" customHeight="1" x14ac:dyDescent="0.2">
      <c r="A182" s="57">
        <v>3235</v>
      </c>
      <c r="B182" s="91" t="s">
        <v>404</v>
      </c>
      <c r="C182" s="54" t="s">
        <v>405</v>
      </c>
      <c r="D182" s="257">
        <v>1834</v>
      </c>
      <c r="E182" s="257">
        <v>4961.28</v>
      </c>
      <c r="F182" s="56">
        <f t="shared" si="31"/>
        <v>270.51690294438384</v>
      </c>
    </row>
    <row r="183" spans="1:6" ht="12.75" customHeight="1" x14ac:dyDescent="0.2">
      <c r="A183" s="57">
        <v>3236</v>
      </c>
      <c r="B183" s="91" t="s">
        <v>406</v>
      </c>
      <c r="C183" s="54" t="s">
        <v>407</v>
      </c>
      <c r="D183" s="257">
        <v>12430</v>
      </c>
      <c r="E183" s="257">
        <f>6172.61+3102.33</f>
        <v>9274.9399999999987</v>
      </c>
      <c r="F183" s="56">
        <f t="shared" si="31"/>
        <v>74.617377312952527</v>
      </c>
    </row>
    <row r="184" spans="1:6" ht="12.75" customHeight="1" x14ac:dyDescent="0.2">
      <c r="A184" s="57">
        <v>3237</v>
      </c>
      <c r="B184" s="91" t="s">
        <v>408</v>
      </c>
      <c r="C184" s="54" t="s">
        <v>409</v>
      </c>
      <c r="D184" s="257">
        <v>164987</v>
      </c>
      <c r="E184" s="257">
        <f>2413.75+127766.47</f>
        <v>130180.22</v>
      </c>
      <c r="F184" s="56">
        <f t="shared" si="31"/>
        <v>78.903319655488019</v>
      </c>
    </row>
    <row r="185" spans="1:6" ht="12.75" customHeight="1" x14ac:dyDescent="0.2">
      <c r="A185" s="57">
        <v>3238</v>
      </c>
      <c r="B185" s="91" t="s">
        <v>410</v>
      </c>
      <c r="C185" s="54" t="s">
        <v>411</v>
      </c>
      <c r="D185" s="257">
        <v>2081</v>
      </c>
      <c r="E185" s="257">
        <f>1500+5515.61</f>
        <v>7015.61</v>
      </c>
      <c r="F185" s="56">
        <f t="shared" si="31"/>
        <v>337.12686208553578</v>
      </c>
    </row>
    <row r="186" spans="1:6" ht="12.75" customHeight="1" x14ac:dyDescent="0.2">
      <c r="A186" s="57">
        <v>3239</v>
      </c>
      <c r="B186" s="91" t="s">
        <v>412</v>
      </c>
      <c r="C186" s="54" t="s">
        <v>413</v>
      </c>
      <c r="D186" s="257">
        <v>10374</v>
      </c>
      <c r="E186" s="257">
        <v>10185.14</v>
      </c>
      <c r="F186" s="56">
        <f t="shared" si="31"/>
        <v>98.179487179487182</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179540</v>
      </c>
      <c r="E188" s="55">
        <f t="shared" si="43"/>
        <v>84400.840000000011</v>
      </c>
      <c r="F188" s="56">
        <f t="shared" si="31"/>
        <v>47.009490921243184</v>
      </c>
    </row>
    <row r="189" spans="1:6" ht="12.75" customHeight="1" x14ac:dyDescent="0.2">
      <c r="A189" s="57">
        <v>3291</v>
      </c>
      <c r="B189" s="247" t="s">
        <v>418</v>
      </c>
      <c r="C189" s="54" t="s">
        <v>419</v>
      </c>
      <c r="D189" s="257">
        <v>145679</v>
      </c>
      <c r="E189" s="257">
        <f>5330.22+10236.12</f>
        <v>15566.34</v>
      </c>
      <c r="F189" s="56">
        <f t="shared" si="31"/>
        <v>10.685369888590669</v>
      </c>
    </row>
    <row r="190" spans="1:6" ht="12.75" customHeight="1" x14ac:dyDescent="0.2">
      <c r="A190" s="57">
        <v>3292</v>
      </c>
      <c r="B190" s="91" t="s">
        <v>420</v>
      </c>
      <c r="C190" s="54" t="s">
        <v>421</v>
      </c>
      <c r="D190" s="257">
        <v>5942</v>
      </c>
      <c r="E190" s="257">
        <v>5942.02</v>
      </c>
      <c r="F190" s="56">
        <f t="shared" si="31"/>
        <v>100.00033658700775</v>
      </c>
    </row>
    <row r="191" spans="1:6" ht="12.75" customHeight="1" x14ac:dyDescent="0.2">
      <c r="A191" s="57">
        <v>3293</v>
      </c>
      <c r="B191" s="91" t="s">
        <v>422</v>
      </c>
      <c r="C191" s="54" t="s">
        <v>423</v>
      </c>
      <c r="D191" s="257">
        <v>5966</v>
      </c>
      <c r="E191" s="257">
        <f>517.95+40744.91</f>
        <v>41262.86</v>
      </c>
      <c r="F191" s="56">
        <f t="shared" si="31"/>
        <v>691.63359034529003</v>
      </c>
    </row>
    <row r="192" spans="1:6" ht="12.75" customHeight="1" x14ac:dyDescent="0.2">
      <c r="A192" s="57">
        <v>3294</v>
      </c>
      <c r="B192" s="91" t="s">
        <v>424</v>
      </c>
      <c r="C192" s="54" t="s">
        <v>425</v>
      </c>
      <c r="D192" s="257">
        <v>18123</v>
      </c>
      <c r="E192" s="257">
        <v>14248.24</v>
      </c>
      <c r="F192" s="56">
        <f t="shared" si="31"/>
        <v>78.619654582574626</v>
      </c>
    </row>
    <row r="193" spans="1:6" ht="12.75" customHeight="1" x14ac:dyDescent="0.2">
      <c r="A193" s="57">
        <v>3295</v>
      </c>
      <c r="B193" s="91" t="s">
        <v>426</v>
      </c>
      <c r="C193" s="54" t="s">
        <v>427</v>
      </c>
      <c r="D193" s="257">
        <v>3830</v>
      </c>
      <c r="E193" s="257">
        <f>480+6901.38</f>
        <v>7381.38</v>
      </c>
      <c r="F193" s="56">
        <f t="shared" si="31"/>
        <v>192.72532637075719</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c r="E195" s="257"/>
      <c r="F195" s="56" t="str">
        <f t="shared" si="31"/>
        <v>-</v>
      </c>
    </row>
    <row r="196" spans="1:6" ht="12.75" customHeight="1" x14ac:dyDescent="0.2">
      <c r="A196" s="57">
        <v>34</v>
      </c>
      <c r="B196" s="247" t="s">
        <v>432</v>
      </c>
      <c r="C196" s="54" t="s">
        <v>433</v>
      </c>
      <c r="D196" s="55">
        <f t="shared" ref="D196:E196" si="44">D197+D202+D210</f>
        <v>10111</v>
      </c>
      <c r="E196" s="55">
        <f t="shared" si="44"/>
        <v>9918.82</v>
      </c>
      <c r="F196" s="56">
        <f t="shared" si="31"/>
        <v>98.099297794481259</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729.17</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v>729.17</v>
      </c>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10111</v>
      </c>
      <c r="E210" s="55">
        <f t="shared" si="47"/>
        <v>9189.65</v>
      </c>
      <c r="F210" s="56">
        <f t="shared" si="31"/>
        <v>90.887647117001279</v>
      </c>
    </row>
    <row r="211" spans="1:6" ht="12.75" customHeight="1" x14ac:dyDescent="0.2">
      <c r="A211" s="57">
        <v>3431</v>
      </c>
      <c r="B211" s="247" t="s">
        <v>462</v>
      </c>
      <c r="C211" s="54" t="s">
        <v>463</v>
      </c>
      <c r="D211" s="257">
        <v>10043</v>
      </c>
      <c r="E211" s="257">
        <f>2699.05+6340.45</f>
        <v>9039.5</v>
      </c>
      <c r="F211" s="56">
        <f t="shared" si="31"/>
        <v>90.007965747286661</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v>33</v>
      </c>
      <c r="E213" s="257">
        <f>0.15</f>
        <v>0.15</v>
      </c>
      <c r="F213" s="56">
        <f t="shared" si="31"/>
        <v>0.45454545454545453</v>
      </c>
    </row>
    <row r="214" spans="1:6" ht="12.75" customHeight="1" x14ac:dyDescent="0.2">
      <c r="A214" s="57">
        <v>3434</v>
      </c>
      <c r="B214" s="91" t="s">
        <v>468</v>
      </c>
      <c r="C214" s="54" t="s">
        <v>469</v>
      </c>
      <c r="D214" s="257">
        <v>35</v>
      </c>
      <c r="E214" s="257">
        <f>150</f>
        <v>150</v>
      </c>
      <c r="F214" s="56">
        <f t="shared" si="31"/>
        <v>428.57142857142856</v>
      </c>
    </row>
    <row r="215" spans="1:6" ht="12.75" customHeight="1" x14ac:dyDescent="0.2">
      <c r="A215" s="57">
        <v>35</v>
      </c>
      <c r="B215" s="91" t="s">
        <v>470</v>
      </c>
      <c r="C215" s="54" t="s">
        <v>471</v>
      </c>
      <c r="D215" s="55">
        <f t="shared" ref="D215:E215" si="48">D216+D219+D223</f>
        <v>0</v>
      </c>
      <c r="E215" s="55">
        <f t="shared" si="48"/>
        <v>1100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1100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v>1100</v>
      </c>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27065</v>
      </c>
      <c r="E224" s="55">
        <f t="shared" si="51"/>
        <v>37110.019999999997</v>
      </c>
      <c r="F224" s="56">
        <f t="shared" ref="F224:F235" si="52">IF(D224&lt;&gt;0,IF(E224/D224&gt;=100,"&gt;&gt;100",E224/D224*100),"-")</f>
        <v>137.11442822833916</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23255</v>
      </c>
      <c r="E231" s="55">
        <f t="shared" si="55"/>
        <v>37110.019999999997</v>
      </c>
      <c r="F231" s="56">
        <f t="shared" si="52"/>
        <v>159.57867125349387</v>
      </c>
    </row>
    <row r="232" spans="1:6" ht="12.75" customHeight="1" x14ac:dyDescent="0.2">
      <c r="A232" s="57">
        <v>3631</v>
      </c>
      <c r="B232" s="91" t="s">
        <v>504</v>
      </c>
      <c r="C232" s="54" t="s">
        <v>505</v>
      </c>
      <c r="D232" s="257">
        <v>23255</v>
      </c>
      <c r="E232" s="257">
        <v>37110.019999999997</v>
      </c>
      <c r="F232" s="56">
        <f t="shared" si="52"/>
        <v>159.57867125349387</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3810</v>
      </c>
      <c r="E236" s="55">
        <f t="shared" si="56"/>
        <v>0</v>
      </c>
      <c r="F236" s="56">
        <f t="shared" ref="F236:F239" si="57">IF(D236&lt;&gt;0,IF(E236/D236&gt;=100,"&gt;&gt;100",E236/D236*100),"-")</f>
        <v>0</v>
      </c>
    </row>
    <row r="237" spans="1:6" ht="12.75" customHeight="1" x14ac:dyDescent="0.2">
      <c r="A237" s="57" t="s">
        <v>514</v>
      </c>
      <c r="B237" s="91" t="s">
        <v>515</v>
      </c>
      <c r="C237" s="54" t="s">
        <v>514</v>
      </c>
      <c r="D237" s="257">
        <v>3810</v>
      </c>
      <c r="E237" s="257"/>
      <c r="F237" s="56">
        <f t="shared" si="57"/>
        <v>0</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198</v>
      </c>
      <c r="C248" s="54" t="s">
        <v>536</v>
      </c>
      <c r="D248" s="257"/>
      <c r="E248" s="257"/>
      <c r="F248" s="56" t="str">
        <f t="shared" si="61"/>
        <v>-</v>
      </c>
    </row>
    <row r="249" spans="1:6" ht="12.75" customHeight="1" x14ac:dyDescent="0.2">
      <c r="A249" s="57" t="s">
        <v>537</v>
      </c>
      <c r="B249" s="91" t="s">
        <v>200</v>
      </c>
      <c r="C249" s="54" t="s">
        <v>537</v>
      </c>
      <c r="D249" s="257"/>
      <c r="E249" s="257"/>
      <c r="F249" s="56" t="str">
        <f t="shared" si="61"/>
        <v>-</v>
      </c>
    </row>
    <row r="250" spans="1:6" ht="24" x14ac:dyDescent="0.2">
      <c r="A250" s="57" t="s">
        <v>538</v>
      </c>
      <c r="B250" s="91" t="s">
        <v>202</v>
      </c>
      <c r="C250" s="54" t="s">
        <v>538</v>
      </c>
      <c r="D250" s="257"/>
      <c r="E250" s="257"/>
      <c r="F250" s="56" t="str">
        <f t="shared" si="61"/>
        <v>-</v>
      </c>
    </row>
    <row r="251" spans="1:6" ht="24" x14ac:dyDescent="0.2">
      <c r="A251" s="57" t="s">
        <v>539</v>
      </c>
      <c r="B251" s="91" t="s">
        <v>204</v>
      </c>
      <c r="C251" s="54" t="s">
        <v>539</v>
      </c>
      <c r="D251" s="257"/>
      <c r="E251" s="257"/>
      <c r="F251" s="56" t="str">
        <f t="shared" si="61"/>
        <v>-</v>
      </c>
    </row>
    <row r="252" spans="1:6" ht="24" x14ac:dyDescent="0.2">
      <c r="A252" s="57">
        <v>37</v>
      </c>
      <c r="B252" s="91" t="s">
        <v>540</v>
      </c>
      <c r="C252" s="54" t="s">
        <v>541</v>
      </c>
      <c r="D252" s="55">
        <f t="shared" ref="D252:E252" si="63">D253+D259</f>
        <v>120200</v>
      </c>
      <c r="E252" s="55">
        <f t="shared" si="63"/>
        <v>105528.08</v>
      </c>
      <c r="F252" s="56">
        <f t="shared" ref="F252:F258" si="64">IF(D252&lt;&gt;0,IF(E252/D252&gt;=100,"&gt;&gt;100",E252/D252*100),"-")</f>
        <v>87.793743760399337</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120200</v>
      </c>
      <c r="E259" s="55">
        <f t="shared" si="66"/>
        <v>105528.08</v>
      </c>
      <c r="F259" s="56">
        <f t="shared" ref="F259:F262" si="67">IF(D259&lt;&gt;0,IF(E259/D259&gt;=100,"&gt;&gt;100",E259/D259*100),"-")</f>
        <v>87.793743760399337</v>
      </c>
    </row>
    <row r="260" spans="1:6" ht="12.75" customHeight="1" x14ac:dyDescent="0.2">
      <c r="A260" s="57">
        <v>3721</v>
      </c>
      <c r="B260" s="91" t="s">
        <v>556</v>
      </c>
      <c r="C260" s="54" t="s">
        <v>557</v>
      </c>
      <c r="D260" s="257">
        <v>110011</v>
      </c>
      <c r="E260" s="257">
        <v>70300</v>
      </c>
      <c r="F260" s="56">
        <f t="shared" si="67"/>
        <v>63.90270063902701</v>
      </c>
    </row>
    <row r="261" spans="1:6" ht="12.75" customHeight="1" x14ac:dyDescent="0.2">
      <c r="A261" s="57">
        <v>3722</v>
      </c>
      <c r="B261" s="91" t="s">
        <v>558</v>
      </c>
      <c r="C261" s="54" t="s">
        <v>559</v>
      </c>
      <c r="D261" s="257">
        <v>10189</v>
      </c>
      <c r="E261" s="257">
        <v>35228.080000000002</v>
      </c>
      <c r="F261" s="56">
        <f t="shared" si="67"/>
        <v>345.74619687898718</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197290</v>
      </c>
      <c r="E263" s="55">
        <f t="shared" si="68"/>
        <v>231193.02</v>
      </c>
      <c r="F263" s="56">
        <f t="shared" ref="F263:F267" si="69">IF(D263&lt;&gt;0,IF(E263/D263&gt;=100,"&gt;&gt;100",E263/D263*100),"-")</f>
        <v>117.18435805159916</v>
      </c>
    </row>
    <row r="264" spans="1:6" ht="12.75" customHeight="1" x14ac:dyDescent="0.2">
      <c r="A264" s="57">
        <v>381</v>
      </c>
      <c r="B264" s="91" t="s">
        <v>564</v>
      </c>
      <c r="C264" s="54" t="s">
        <v>565</v>
      </c>
      <c r="D264" s="55">
        <f t="shared" ref="D264:E264" si="70">SUM(D265:D267)</f>
        <v>197290</v>
      </c>
      <c r="E264" s="55">
        <f t="shared" si="70"/>
        <v>231193.02</v>
      </c>
      <c r="F264" s="56">
        <f t="shared" si="69"/>
        <v>117.18435805159916</v>
      </c>
    </row>
    <row r="265" spans="1:6" ht="12.75" customHeight="1" x14ac:dyDescent="0.2">
      <c r="A265" s="57">
        <v>3811</v>
      </c>
      <c r="B265" s="91" t="s">
        <v>566</v>
      </c>
      <c r="C265" s="54" t="s">
        <v>567</v>
      </c>
      <c r="D265" s="257">
        <v>197290</v>
      </c>
      <c r="E265" s="257">
        <v>231193.02</v>
      </c>
      <c r="F265" s="56">
        <f t="shared" si="69"/>
        <v>117.18435805159916</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340</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2433345</v>
      </c>
      <c r="E289" s="55">
        <f t="shared" si="79"/>
        <v>2423909.06</v>
      </c>
      <c r="F289" s="56">
        <f t="shared" si="76"/>
        <v>99.612223503037995</v>
      </c>
    </row>
    <row r="290" spans="1:6" ht="12.75" customHeight="1" x14ac:dyDescent="0.2">
      <c r="A290" s="57" t="s">
        <v>605</v>
      </c>
      <c r="B290" s="91" t="s">
        <v>616</v>
      </c>
      <c r="C290" s="54" t="s">
        <v>617</v>
      </c>
      <c r="D290" s="55">
        <f>IF(D6&gt;=D289,D6-D289,0)</f>
        <v>960898</v>
      </c>
      <c r="E290" s="55">
        <f>IF(E6&gt;=E289,E6-E289,0)</f>
        <v>2941373.9099999997</v>
      </c>
      <c r="F290" s="56">
        <f t="shared" si="76"/>
        <v>306.10677824285199</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2133840</v>
      </c>
      <c r="E292" s="257">
        <f>598001.8-20213.12</f>
        <v>577788.68000000005</v>
      </c>
      <c r="F292" s="56">
        <f t="shared" si="76"/>
        <v>27.077413489296294</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393427</v>
      </c>
      <c r="E294" s="257">
        <f>4550+347321.71</f>
        <v>351871.71</v>
      </c>
      <c r="F294" s="56">
        <f t="shared" si="76"/>
        <v>89.437611043471861</v>
      </c>
    </row>
    <row r="295" spans="1:6" ht="24" x14ac:dyDescent="0.2">
      <c r="A295" s="57">
        <v>9661</v>
      </c>
      <c r="B295" s="91" t="s">
        <v>626</v>
      </c>
      <c r="C295" s="54" t="s">
        <v>627</v>
      </c>
      <c r="D295" s="257">
        <v>24896</v>
      </c>
      <c r="E295" s="257">
        <v>15289.68</v>
      </c>
      <c r="F295" s="56">
        <f t="shared" si="76"/>
        <v>61.414203084832906</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13117</v>
      </c>
      <c r="E298" s="55">
        <f t="shared" si="80"/>
        <v>1214.1600000000001</v>
      </c>
      <c r="F298" s="56">
        <f t="shared" ref="F298:F418" si="81">IF(D298&lt;&gt;0,IF(E298/D298&gt;=100,"&gt;&gt;100",E298/D298*100),"-")</f>
        <v>9.2563848440954501</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13117</v>
      </c>
      <c r="E311" s="55">
        <f t="shared" si="85"/>
        <v>1214.1600000000001</v>
      </c>
      <c r="F311" s="56">
        <f t="shared" si="81"/>
        <v>9.2563848440954501</v>
      </c>
    </row>
    <row r="312" spans="1:6" ht="12.75" customHeight="1" x14ac:dyDescent="0.2">
      <c r="A312" s="57">
        <v>721</v>
      </c>
      <c r="B312" s="91" t="s">
        <v>659</v>
      </c>
      <c r="C312" s="54" t="s">
        <v>660</v>
      </c>
      <c r="D312" s="55">
        <f t="shared" ref="D312:E312" si="86">SUM(D313:D316)</f>
        <v>13117</v>
      </c>
      <c r="E312" s="55">
        <f t="shared" si="86"/>
        <v>1214.1600000000001</v>
      </c>
      <c r="F312" s="56">
        <f t="shared" si="81"/>
        <v>9.2563848440954501</v>
      </c>
    </row>
    <row r="313" spans="1:6" ht="12.75" customHeight="1" x14ac:dyDescent="0.2">
      <c r="A313" s="57">
        <v>7211</v>
      </c>
      <c r="B313" s="91" t="s">
        <v>661</v>
      </c>
      <c r="C313" s="54" t="s">
        <v>662</v>
      </c>
      <c r="D313" s="257">
        <v>13117</v>
      </c>
      <c r="E313" s="257">
        <v>1214.1600000000001</v>
      </c>
      <c r="F313" s="56">
        <f t="shared" si="81"/>
        <v>9.2563848440954501</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1034641</v>
      </c>
      <c r="E350" s="55">
        <f t="shared" si="95"/>
        <v>1717418.17</v>
      </c>
      <c r="F350" s="56">
        <f t="shared" si="81"/>
        <v>165.99169856984207</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1034641</v>
      </c>
      <c r="E363" s="55">
        <f t="shared" si="99"/>
        <v>1697918.17</v>
      </c>
      <c r="F363" s="56">
        <f t="shared" si="81"/>
        <v>164.10698686790877</v>
      </c>
    </row>
    <row r="364" spans="1:6" ht="12.75" customHeight="1" x14ac:dyDescent="0.2">
      <c r="A364" s="57">
        <v>421</v>
      </c>
      <c r="B364" s="91" t="s">
        <v>755</v>
      </c>
      <c r="C364" s="54" t="s">
        <v>756</v>
      </c>
      <c r="D364" s="55">
        <f t="shared" ref="D364:E364" si="100">SUM(D365:D368)</f>
        <v>1014543</v>
      </c>
      <c r="E364" s="55">
        <f t="shared" si="100"/>
        <v>1584908.74</v>
      </c>
      <c r="F364" s="56">
        <f t="shared" si="81"/>
        <v>156.21898135416637</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v>503249</v>
      </c>
      <c r="E367" s="257">
        <v>2500</v>
      </c>
      <c r="F367" s="56">
        <f t="shared" si="81"/>
        <v>0.49677197570188908</v>
      </c>
    </row>
    <row r="368" spans="1:6" ht="12.75" customHeight="1" x14ac:dyDescent="0.2">
      <c r="A368" s="57">
        <v>4214</v>
      </c>
      <c r="B368" s="91" t="s">
        <v>667</v>
      </c>
      <c r="C368" s="54" t="s">
        <v>760</v>
      </c>
      <c r="D368" s="257">
        <v>511294</v>
      </c>
      <c r="E368" s="257">
        <v>1582408.74</v>
      </c>
      <c r="F368" s="56">
        <f t="shared" si="81"/>
        <v>309.49096605866686</v>
      </c>
    </row>
    <row r="369" spans="1:6" ht="12.75" customHeight="1" x14ac:dyDescent="0.2">
      <c r="A369" s="57">
        <v>422</v>
      </c>
      <c r="B369" s="91" t="s">
        <v>761</v>
      </c>
      <c r="C369" s="54" t="s">
        <v>762</v>
      </c>
      <c r="D369" s="55">
        <f t="shared" ref="D369:E369" si="101">SUM(D370:D377)</f>
        <v>20098</v>
      </c>
      <c r="E369" s="55">
        <f t="shared" si="101"/>
        <v>30509.43</v>
      </c>
      <c r="F369" s="56">
        <f t="shared" si="81"/>
        <v>151.80331376256345</v>
      </c>
    </row>
    <row r="370" spans="1:6" ht="12.75" customHeight="1" x14ac:dyDescent="0.2">
      <c r="A370" s="57">
        <v>4221</v>
      </c>
      <c r="B370" s="91" t="s">
        <v>671</v>
      </c>
      <c r="C370" s="54" t="s">
        <v>763</v>
      </c>
      <c r="D370" s="257">
        <v>1829</v>
      </c>
      <c r="E370" s="257">
        <v>23391.38</v>
      </c>
      <c r="F370" s="56">
        <f t="shared" si="81"/>
        <v>1278.9163477310008</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v>18269</v>
      </c>
      <c r="E372" s="257"/>
      <c r="F372" s="56">
        <f t="shared" si="81"/>
        <v>0</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v>7118.05</v>
      </c>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0</v>
      </c>
      <c r="F383" s="56" t="str">
        <f t="shared" si="81"/>
        <v>-</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82500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v>22500</v>
      </c>
      <c r="F393" s="56" t="str">
        <f t="shared" si="81"/>
        <v>-</v>
      </c>
    </row>
    <row r="394" spans="1:6" ht="12.75" customHeight="1" x14ac:dyDescent="0.2">
      <c r="A394" s="57">
        <v>4263</v>
      </c>
      <c r="B394" s="91" t="s">
        <v>719</v>
      </c>
      <c r="C394" s="54" t="s">
        <v>794</v>
      </c>
      <c r="D394" s="257"/>
      <c r="E394" s="257">
        <v>60000</v>
      </c>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19500</v>
      </c>
      <c r="F402" s="56" t="str">
        <f t="shared" si="81"/>
        <v>-</v>
      </c>
    </row>
    <row r="403" spans="1:6" ht="12.75" customHeight="1" x14ac:dyDescent="0.2">
      <c r="A403" s="57">
        <v>451</v>
      </c>
      <c r="B403" s="91" t="s">
        <v>808</v>
      </c>
      <c r="C403" s="54" t="s">
        <v>809</v>
      </c>
      <c r="D403" s="257"/>
      <c r="E403" s="257">
        <v>19500</v>
      </c>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1021524</v>
      </c>
      <c r="E408" s="55">
        <f t="shared" si="111"/>
        <v>1716204.01</v>
      </c>
      <c r="F408" s="56">
        <f t="shared" si="81"/>
        <v>168.0042769430772</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v>59014</v>
      </c>
      <c r="E411" s="257"/>
      <c r="F411" s="56">
        <f t="shared" si="81"/>
        <v>0</v>
      </c>
    </row>
    <row r="412" spans="1:6" ht="12.75" customHeight="1" x14ac:dyDescent="0.2">
      <c r="A412" s="57" t="s">
        <v>605</v>
      </c>
      <c r="B412" s="91" t="s">
        <v>826</v>
      </c>
      <c r="C412" s="54" t="s">
        <v>827</v>
      </c>
      <c r="D412" s="55">
        <f>D6+D298</f>
        <v>3407360</v>
      </c>
      <c r="E412" s="55">
        <f>E6+E298</f>
        <v>5366497.13</v>
      </c>
      <c r="F412" s="56">
        <f t="shared" si="81"/>
        <v>157.4972157330015</v>
      </c>
    </row>
    <row r="413" spans="1:6" ht="12.75" customHeight="1" x14ac:dyDescent="0.2">
      <c r="A413" s="57" t="s">
        <v>605</v>
      </c>
      <c r="B413" s="91" t="s">
        <v>828</v>
      </c>
      <c r="C413" s="54" t="s">
        <v>829</v>
      </c>
      <c r="D413" s="55">
        <f t="shared" ref="D413:E413" si="112">D289+D350</f>
        <v>3467986</v>
      </c>
      <c r="E413" s="55">
        <f t="shared" si="112"/>
        <v>4141327.23</v>
      </c>
      <c r="F413" s="56">
        <f t="shared" si="81"/>
        <v>119.41591546217313</v>
      </c>
    </row>
    <row r="414" spans="1:6" ht="12.75" customHeight="1" x14ac:dyDescent="0.2">
      <c r="A414" s="57" t="s">
        <v>605</v>
      </c>
      <c r="B414" s="91" t="s">
        <v>830</v>
      </c>
      <c r="C414" s="54" t="s">
        <v>831</v>
      </c>
      <c r="D414" s="55">
        <f t="shared" ref="D414:E414" si="113">IF(D412&gt;=D413,D412-D413,0)</f>
        <v>0</v>
      </c>
      <c r="E414" s="55">
        <f t="shared" si="113"/>
        <v>1225169.8999999999</v>
      </c>
      <c r="F414" s="56" t="str">
        <f t="shared" si="81"/>
        <v>-</v>
      </c>
    </row>
    <row r="415" spans="1:6" ht="12.75" customHeight="1" x14ac:dyDescent="0.2">
      <c r="A415" s="57" t="s">
        <v>605</v>
      </c>
      <c r="B415" s="91" t="s">
        <v>832</v>
      </c>
      <c r="C415" s="54" t="s">
        <v>833</v>
      </c>
      <c r="D415" s="55">
        <f t="shared" ref="D415:E415" si="114">IF(D413&gt;=D412,D413-D412,0)</f>
        <v>60626</v>
      </c>
      <c r="E415" s="55">
        <f t="shared" si="114"/>
        <v>0</v>
      </c>
      <c r="F415" s="56">
        <f t="shared" si="81"/>
        <v>0</v>
      </c>
    </row>
    <row r="416" spans="1:6" ht="12.75" customHeight="1" x14ac:dyDescent="0.2">
      <c r="A416" s="65" t="s">
        <v>834</v>
      </c>
      <c r="B416" s="247" t="s">
        <v>835</v>
      </c>
      <c r="C416" s="66" t="s">
        <v>836</v>
      </c>
      <c r="D416" s="55">
        <f t="shared" ref="D416:E416" si="115">IF(D292-D293+D409-D410&gt;=0,D292-D293+D409-D410,0)</f>
        <v>2133840</v>
      </c>
      <c r="E416" s="55">
        <f t="shared" si="115"/>
        <v>577788.68000000005</v>
      </c>
      <c r="F416" s="56">
        <f t="shared" si="81"/>
        <v>27.077413489296294</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452441</v>
      </c>
      <c r="E418" s="67">
        <f t="shared" si="117"/>
        <v>351871.71</v>
      </c>
      <c r="F418" s="62">
        <f t="shared" si="81"/>
        <v>77.771844284669172</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3407360</v>
      </c>
      <c r="E639" s="55">
        <f t="shared" si="180"/>
        <v>5366497.13</v>
      </c>
      <c r="F639" s="56">
        <f t="shared" si="119"/>
        <v>157.4972157330015</v>
      </c>
    </row>
    <row r="640" spans="1:6" ht="12.75" customHeight="1" x14ac:dyDescent="0.2">
      <c r="A640" s="57" t="s">
        <v>605</v>
      </c>
      <c r="B640" s="91" t="s">
        <v>1274</v>
      </c>
      <c r="C640" s="54" t="s">
        <v>1275</v>
      </c>
      <c r="D640" s="55">
        <f t="shared" ref="D640:E640" si="181">D413+D528</f>
        <v>3467986</v>
      </c>
      <c r="E640" s="55">
        <f t="shared" si="181"/>
        <v>4141327.23</v>
      </c>
      <c r="F640" s="56">
        <f t="shared" si="119"/>
        <v>119.41591546217313</v>
      </c>
    </row>
    <row r="641" spans="1:6" ht="12.75" customHeight="1" x14ac:dyDescent="0.2">
      <c r="A641" s="57" t="s">
        <v>605</v>
      </c>
      <c r="B641" s="91" t="s">
        <v>1276</v>
      </c>
      <c r="C641" s="54" t="s">
        <v>1277</v>
      </c>
      <c r="D641" s="55">
        <f t="shared" ref="D641:E641" si="182">IF(D639&gt;=D640,D639-D640,0)</f>
        <v>0</v>
      </c>
      <c r="E641" s="55">
        <f t="shared" si="182"/>
        <v>1225169.8999999999</v>
      </c>
      <c r="F641" s="56" t="str">
        <f t="shared" si="119"/>
        <v>-</v>
      </c>
    </row>
    <row r="642" spans="1:6" ht="12.75" customHeight="1" x14ac:dyDescent="0.2">
      <c r="A642" s="57" t="s">
        <v>605</v>
      </c>
      <c r="B642" s="91" t="s">
        <v>1278</v>
      </c>
      <c r="C642" s="54" t="s">
        <v>1279</v>
      </c>
      <c r="D642" s="55">
        <f t="shared" ref="D642:E642" si="183">IF(D640&gt;=D639,D640-D639,0)</f>
        <v>60626</v>
      </c>
      <c r="E642" s="55">
        <f t="shared" si="183"/>
        <v>0</v>
      </c>
      <c r="F642" s="56">
        <f t="shared" si="119"/>
        <v>0</v>
      </c>
    </row>
    <row r="643" spans="1:6" ht="24" x14ac:dyDescent="0.2">
      <c r="A643" s="65" t="s">
        <v>1280</v>
      </c>
      <c r="B643" s="91" t="s">
        <v>1281</v>
      </c>
      <c r="C643" s="66" t="s">
        <v>1280</v>
      </c>
      <c r="D643" s="55">
        <f t="shared" ref="D643:E643" si="184">IF(D416-D417+D637-D638&gt;=0,D416-D417+D637-D638,0)</f>
        <v>2133840</v>
      </c>
      <c r="E643" s="55">
        <f t="shared" si="184"/>
        <v>577788.68000000005</v>
      </c>
      <c r="F643" s="56">
        <f t="shared" si="119"/>
        <v>27.077413489296294</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2073214</v>
      </c>
      <c r="E645" s="55">
        <f t="shared" si="186"/>
        <v>1802958.58</v>
      </c>
      <c r="F645" s="56">
        <f t="shared" si="119"/>
        <v>86.964422389584485</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2273389</v>
      </c>
      <c r="E649" s="257">
        <f>10179.4+1051089.69</f>
        <v>1061269.0899999999</v>
      </c>
      <c r="F649" s="56">
        <f t="shared" ref="F649:F724" si="188">IF(D649&lt;&gt;0,IF(E649/D649&gt;=100,"&gt;&gt;100",E649/D649*100),"-")</f>
        <v>46.682247956684925</v>
      </c>
    </row>
    <row r="650" spans="1:6" ht="12.75" customHeight="1" x14ac:dyDescent="0.2">
      <c r="A650" s="57" t="s">
        <v>1293</v>
      </c>
      <c r="B650" s="91" t="s">
        <v>1294</v>
      </c>
      <c r="C650" s="54" t="s">
        <v>1293</v>
      </c>
      <c r="D650" s="257">
        <v>3904826</v>
      </c>
      <c r="E650" s="257">
        <f>604836.33+5535452.64</f>
        <v>6140288.9699999997</v>
      </c>
      <c r="F650" s="56">
        <f t="shared" si="188"/>
        <v>157.24872171000706</v>
      </c>
    </row>
    <row r="651" spans="1:6" ht="12.75" customHeight="1" x14ac:dyDescent="0.2">
      <c r="A651" s="57" t="s">
        <v>1295</v>
      </c>
      <c r="B651" s="91" t="s">
        <v>1296</v>
      </c>
      <c r="C651" s="54" t="s">
        <v>1295</v>
      </c>
      <c r="D651" s="257">
        <v>3940646</v>
      </c>
      <c r="E651" s="257">
        <f>602848.02+4311537.66</f>
        <v>4914385.68</v>
      </c>
      <c r="F651" s="56">
        <f t="shared" si="188"/>
        <v>124.71015361440737</v>
      </c>
    </row>
    <row r="652" spans="1:6" ht="24" x14ac:dyDescent="0.2">
      <c r="A652" s="57">
        <v>11</v>
      </c>
      <c r="B652" s="91" t="s">
        <v>1297</v>
      </c>
      <c r="C652" s="54" t="s">
        <v>1298</v>
      </c>
      <c r="D652" s="55">
        <f t="shared" ref="D652:E652" si="189">+D649+D650-D651</f>
        <v>2237569</v>
      </c>
      <c r="E652" s="55">
        <f t="shared" si="189"/>
        <v>2287172.38</v>
      </c>
      <c r="F652" s="56">
        <f t="shared" si="188"/>
        <v>102.21684247502535</v>
      </c>
    </row>
    <row r="653" spans="1:6" ht="24" x14ac:dyDescent="0.2">
      <c r="A653" s="57" t="s">
        <v>605</v>
      </c>
      <c r="B653" s="91" t="s">
        <v>1299</v>
      </c>
      <c r="C653" s="54" t="s">
        <v>1300</v>
      </c>
      <c r="D653" s="280">
        <v>9</v>
      </c>
      <c r="E653" s="280">
        <v>10</v>
      </c>
      <c r="F653" s="56">
        <f t="shared" si="188"/>
        <v>111.11111111111111</v>
      </c>
    </row>
    <row r="654" spans="1:6" ht="24" x14ac:dyDescent="0.2">
      <c r="A654" s="57" t="s">
        <v>605</v>
      </c>
      <c r="B654" s="91" t="s">
        <v>1301</v>
      </c>
      <c r="C654" s="54" t="s">
        <v>1302</v>
      </c>
      <c r="D654" s="280">
        <v>11</v>
      </c>
      <c r="E654" s="280">
        <v>12</v>
      </c>
      <c r="F654" s="56">
        <f t="shared" si="188"/>
        <v>109.09090909090908</v>
      </c>
    </row>
    <row r="655" spans="1:6" ht="12.75" customHeight="1" x14ac:dyDescent="0.2">
      <c r="A655" s="57" t="s">
        <v>605</v>
      </c>
      <c r="B655" s="91" t="s">
        <v>1303</v>
      </c>
      <c r="C655" s="54" t="s">
        <v>1304</v>
      </c>
      <c r="D655" s="280">
        <v>9</v>
      </c>
      <c r="E655" s="280">
        <v>10</v>
      </c>
      <c r="F655" s="56">
        <f t="shared" si="188"/>
        <v>111.11111111111111</v>
      </c>
    </row>
    <row r="656" spans="1:6" ht="12.75" customHeight="1" x14ac:dyDescent="0.2">
      <c r="A656" s="57" t="s">
        <v>605</v>
      </c>
      <c r="B656" s="91" t="s">
        <v>1305</v>
      </c>
      <c r="C656" s="54" t="s">
        <v>1306</v>
      </c>
      <c r="D656" s="280">
        <v>11</v>
      </c>
      <c r="E656" s="280">
        <v>9</v>
      </c>
      <c r="F656" s="56">
        <f t="shared" si="188"/>
        <v>81.818181818181827</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v>1222</v>
      </c>
      <c r="E658" s="257">
        <v>2448</v>
      </c>
      <c r="F658" s="56">
        <f t="shared" si="188"/>
        <v>200.32733224222588</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v>3230</v>
      </c>
      <c r="E660" s="257"/>
      <c r="F660" s="56">
        <f t="shared" si="188"/>
        <v>0</v>
      </c>
    </row>
    <row r="661" spans="1:6" ht="12.75" customHeight="1" x14ac:dyDescent="0.2">
      <c r="A661" s="57">
        <v>63311</v>
      </c>
      <c r="B661" s="91" t="s">
        <v>1316</v>
      </c>
      <c r="C661" s="54" t="s">
        <v>1317</v>
      </c>
      <c r="D661" s="257"/>
      <c r="E661" s="257">
        <v>1245583.98</v>
      </c>
      <c r="F661" s="56" t="str">
        <f t="shared" si="188"/>
        <v>-</v>
      </c>
    </row>
    <row r="662" spans="1:6" ht="12.75" customHeight="1" x14ac:dyDescent="0.2">
      <c r="A662" s="57">
        <v>63312</v>
      </c>
      <c r="B662" s="91" t="s">
        <v>1318</v>
      </c>
      <c r="C662" s="54" t="s">
        <v>1319</v>
      </c>
      <c r="D662" s="257">
        <v>64304</v>
      </c>
      <c r="E662" s="257"/>
      <c r="F662" s="56">
        <f t="shared" si="188"/>
        <v>0</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v>8750</v>
      </c>
      <c r="E665" s="257">
        <v>288104.08</v>
      </c>
      <c r="F665" s="56">
        <f t="shared" si="188"/>
        <v>3292.6180571428577</v>
      </c>
    </row>
    <row r="666" spans="1:6" ht="12.75" customHeight="1" x14ac:dyDescent="0.2">
      <c r="A666" s="57">
        <v>63322</v>
      </c>
      <c r="B666" s="91" t="s">
        <v>1326</v>
      </c>
      <c r="C666" s="54" t="s">
        <v>1327</v>
      </c>
      <c r="D666" s="257">
        <v>230360</v>
      </c>
      <c r="E666" s="257"/>
      <c r="F666" s="56">
        <f t="shared" si="188"/>
        <v>0</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v>29890</v>
      </c>
      <c r="E669" s="257"/>
      <c r="F669" s="56">
        <f t="shared" si="188"/>
        <v>0</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720</v>
      </c>
      <c r="E675" s="257">
        <v>720</v>
      </c>
      <c r="F675" s="56">
        <f t="shared" si="188"/>
        <v>100</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v>168977</v>
      </c>
      <c r="E698" s="257">
        <v>1267384.72</v>
      </c>
      <c r="F698" s="56">
        <f t="shared" si="188"/>
        <v>750.03386259668468</v>
      </c>
    </row>
    <row r="699" spans="1:6" ht="12.75" customHeight="1" x14ac:dyDescent="0.2">
      <c r="A699" s="57">
        <v>63822</v>
      </c>
      <c r="B699" s="247" t="s">
        <v>1377</v>
      </c>
      <c r="C699" s="54" t="s">
        <v>1378</v>
      </c>
      <c r="D699" s="257">
        <v>28805</v>
      </c>
      <c r="E699" s="257">
        <v>161445.72</v>
      </c>
      <c r="F699" s="56">
        <f t="shared" si="188"/>
        <v>560.47811143898628</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v>29843.75</v>
      </c>
      <c r="F716" s="56" t="str">
        <f t="shared" si="188"/>
        <v>-</v>
      </c>
    </row>
    <row r="717" spans="1:6" ht="12.75" customHeight="1" x14ac:dyDescent="0.2">
      <c r="A717" s="57">
        <v>31215</v>
      </c>
      <c r="B717" s="91" t="s">
        <v>1410</v>
      </c>
      <c r="C717" s="54" t="s">
        <v>1411</v>
      </c>
      <c r="D717" s="257"/>
      <c r="E717" s="257"/>
      <c r="F717" s="56" t="str">
        <f t="shared" si="188"/>
        <v>-</v>
      </c>
    </row>
    <row r="718" spans="1:6" ht="12.75" customHeight="1" x14ac:dyDescent="0.2">
      <c r="A718" s="57">
        <v>32121</v>
      </c>
      <c r="B718" s="91" t="s">
        <v>1412</v>
      </c>
      <c r="C718" s="54" t="s">
        <v>1413</v>
      </c>
      <c r="D718" s="257">
        <v>34925</v>
      </c>
      <c r="E718" s="257">
        <f>25804.5+22974</f>
        <v>48778.5</v>
      </c>
      <c r="F718" s="56">
        <f t="shared" si="188"/>
        <v>139.66642806012885</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v>1672.68</v>
      </c>
      <c r="F720" s="56" t="str">
        <f t="shared" si="188"/>
        <v>-</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22311</v>
      </c>
      <c r="E722" s="257">
        <f>2257.5+3583.38</f>
        <v>5840.88</v>
      </c>
      <c r="F722" s="56">
        <f t="shared" si="188"/>
        <v>26.179373403254004</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v>34968</v>
      </c>
      <c r="E725" s="257">
        <f>5330.22+10236.12</f>
        <v>15566.34</v>
      </c>
      <c r="F725" s="56">
        <f t="shared" ref="F725:F979" si="190">IF(D725&lt;&gt;0,IF(E725/D725&gt;=100,"&gt;&gt;100",E725/D725*100),"-")</f>
        <v>44.515957446808514</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v>729.17</v>
      </c>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v>1100</v>
      </c>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v>12308</v>
      </c>
      <c r="F762" s="56" t="str">
        <f t="shared" si="190"/>
        <v>-</v>
      </c>
    </row>
    <row r="763" spans="1:6" ht="12.75" customHeight="1" x14ac:dyDescent="0.2">
      <c r="A763" s="57">
        <v>36315</v>
      </c>
      <c r="B763" s="91" t="s">
        <v>1502</v>
      </c>
      <c r="C763" s="54" t="s">
        <v>1503</v>
      </c>
      <c r="D763" s="257">
        <v>4255</v>
      </c>
      <c r="E763" s="257">
        <v>18802.02</v>
      </c>
      <c r="F763" s="56">
        <f t="shared" si="190"/>
        <v>441.88061104582846</v>
      </c>
    </row>
    <row r="764" spans="1:6" ht="12.75" customHeight="1" x14ac:dyDescent="0.2">
      <c r="A764" s="57">
        <v>36316</v>
      </c>
      <c r="B764" s="91" t="s">
        <v>1504</v>
      </c>
      <c r="C764" s="54" t="s">
        <v>1505</v>
      </c>
      <c r="D764" s="257">
        <v>19000</v>
      </c>
      <c r="E764" s="257">
        <v>6000</v>
      </c>
      <c r="F764" s="56">
        <f t="shared" si="190"/>
        <v>31.578947368421051</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v>33811</v>
      </c>
      <c r="E816" s="257"/>
      <c r="F816" s="56">
        <f t="shared" si="190"/>
        <v>0</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v>27000</v>
      </c>
      <c r="E819" s="257">
        <v>15000</v>
      </c>
      <c r="F819" s="56">
        <f t="shared" si="190"/>
        <v>55.555555555555557</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v>7000</v>
      </c>
      <c r="E821" s="257">
        <v>5000</v>
      </c>
      <c r="F821" s="56">
        <f t="shared" si="190"/>
        <v>71.428571428571431</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v>42200</v>
      </c>
      <c r="E823" s="257">
        <v>50300</v>
      </c>
      <c r="F823" s="56">
        <f t="shared" si="190"/>
        <v>119.19431279620854</v>
      </c>
    </row>
    <row r="824" spans="1:6" ht="12.75" customHeight="1" x14ac:dyDescent="0.2">
      <c r="A824" s="57">
        <v>37221</v>
      </c>
      <c r="B824" s="91" t="s">
        <v>1624</v>
      </c>
      <c r="C824" s="54" t="s">
        <v>1625</v>
      </c>
      <c r="D824" s="257"/>
      <c r="E824" s="257">
        <v>6750</v>
      </c>
      <c r="F824" s="56" t="str">
        <f t="shared" si="190"/>
        <v>-</v>
      </c>
    </row>
    <row r="825" spans="1:6" ht="12.75" customHeight="1" x14ac:dyDescent="0.2">
      <c r="A825" s="57" t="s">
        <v>1626</v>
      </c>
      <c r="B825" s="91" t="s">
        <v>1603</v>
      </c>
      <c r="C825" s="54" t="s">
        <v>1626</v>
      </c>
      <c r="D825" s="257">
        <v>3000</v>
      </c>
      <c r="E825" s="257">
        <v>18434.34</v>
      </c>
      <c r="F825" s="56">
        <f t="shared" si="190"/>
        <v>614.47799999999995</v>
      </c>
    </row>
    <row r="826" spans="1:6" ht="12.75" customHeight="1" x14ac:dyDescent="0.2">
      <c r="A826" s="57" t="s">
        <v>1627</v>
      </c>
      <c r="B826" s="91" t="s">
        <v>1628</v>
      </c>
      <c r="C826" s="54" t="s">
        <v>1627</v>
      </c>
      <c r="D826" s="257">
        <v>228</v>
      </c>
      <c r="E826" s="257"/>
      <c r="F826" s="56">
        <f t="shared" si="190"/>
        <v>0</v>
      </c>
    </row>
    <row r="827" spans="1:6" ht="12.75" customHeight="1" x14ac:dyDescent="0.2">
      <c r="A827" s="57" t="s">
        <v>1629</v>
      </c>
      <c r="B827" s="91" t="s">
        <v>1630</v>
      </c>
      <c r="C827" s="54" t="s">
        <v>1629</v>
      </c>
      <c r="D827" s="257">
        <v>6961</v>
      </c>
      <c r="E827" s="257">
        <v>9956</v>
      </c>
      <c r="F827" s="56">
        <f t="shared" si="190"/>
        <v>143.02542738112339</v>
      </c>
    </row>
    <row r="828" spans="1:6" ht="12.75" customHeight="1" x14ac:dyDescent="0.2">
      <c r="A828" s="57" t="s">
        <v>1631</v>
      </c>
      <c r="B828" s="91" t="s">
        <v>1632</v>
      </c>
      <c r="C828" s="54" t="s">
        <v>1631</v>
      </c>
      <c r="D828" s="257"/>
      <c r="E828" s="257">
        <v>87.74</v>
      </c>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40</v>
      </c>
      <c r="C984" s="234" t="s">
        <v>41</v>
      </c>
      <c r="D984" s="72" t="s">
        <v>1943</v>
      </c>
      <c r="E984" s="73" t="s">
        <v>1944</v>
      </c>
      <c r="F984" s="70" t="s">
        <v>51</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48</v>
      </c>
      <c r="B3" s="318" t="s">
        <v>40</v>
      </c>
      <c r="C3" s="319" t="s">
        <v>41</v>
      </c>
      <c r="D3" s="320" t="s">
        <v>1963</v>
      </c>
      <c r="E3" s="318" t="s">
        <v>1964</v>
      </c>
      <c r="F3" s="321" t="s">
        <v>51</v>
      </c>
    </row>
    <row r="4" spans="1:25" s="238" customFormat="1" ht="12" customHeight="1" x14ac:dyDescent="0.2">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40</v>
      </c>
      <c r="C3" s="301" t="s">
        <v>41</v>
      </c>
      <c r="D3" s="300" t="s">
        <v>49</v>
      </c>
      <c r="E3" s="300" t="s">
        <v>50</v>
      </c>
      <c r="F3" s="302" t="s">
        <v>51</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40</v>
      </c>
      <c r="C3" s="301" t="s">
        <v>41</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52</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 workbookViewId="0">
      <selection activeCell="D3" sqref="D3"/>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40</v>
      </c>
      <c r="C3" s="301" t="s">
        <v>41</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52</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f>30977.58+453087.78</f>
        <v>484065.36000000004</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4150725.9000000004</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2216998.4900000002</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f>526285.32+593509.12</f>
        <v>1119794.44</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f>130265.52+816643.77</f>
        <v>946909.29</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f>2699.2+8835.01</f>
        <v>11534.21</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v>350</v>
      </c>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97217.08</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41193.47</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1717418.17</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216309.24</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216309.24</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4138122.96</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2247005.0500000003</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f>451413.53+511021.15</f>
        <v>962434.68</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f>148610.05+949965.53</f>
        <v>1098575.58</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f>2831.1+9808.93</f>
        <v>12640.03</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v>350</v>
      </c>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103749.18</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69255.58</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1891117.91</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496668.30000000075</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496668.3</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f>87372.94+178611.11</f>
        <v>265984.05</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14375.01</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216309.24</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6</v>
      </c>
      <c r="G3" s="135">
        <f>IF(RefStr!C12&lt;&gt;"",INT(VALUE(MID(RefStr!C12,1,4))),0)</f>
        <v>2022</v>
      </c>
      <c r="H3" s="139">
        <f>IF(RefStr!C12&lt;&gt;"",INT(VALUE(MID(RefStr!C12,6,2))),0)</f>
        <v>6</v>
      </c>
      <c r="I3" s="140">
        <f>RefStr!C10</f>
        <v>23</v>
      </c>
      <c r="J3" s="141" t="str">
        <f>RefStr!H7</f>
        <v>DA</v>
      </c>
      <c r="K3" s="139" t="str">
        <f>RefStr!H9</f>
        <v>NE</v>
      </c>
      <c r="L3" s="139" t="str">
        <f>RefStr!H10</f>
        <v>NE</v>
      </c>
      <c r="M3" s="139" t="str">
        <f>RefStr!H8</f>
        <v>NE</v>
      </c>
      <c r="N3" s="139" t="str">
        <f>RefStr!H11</f>
        <v>DA</v>
      </c>
      <c r="O3" s="142">
        <f>RefStr!C6</f>
        <v>27861</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6</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36</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35</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532334-25FA-45D0-97E1-ADC3A33836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2022-07-19T14:35:18Z</dcterms:modified>
</cp:coreProperties>
</file>