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dvkos\Desktop\SAZIVI UV\29. sjednica UV DV KOŠUTICA Ferdianndovac\"/>
    </mc:Choice>
  </mc:AlternateContent>
  <xr:revisionPtr revIDLastSave="0" documentId="13_ncr:1_{B30BF660-0861-4476-BA22-5AC6ADE24CE9}" xr6:coauthVersionLast="47" xr6:coauthVersionMax="47" xr10:uidLastSave="{00000000-0000-0000-0000-000000000000}"/>
  <bookViews>
    <workbookView xWindow="-120" yWindow="-120" windowWidth="24240" windowHeight="13140" firstSheet="3" activeTab="6" xr2:uid="{00000000-000D-0000-FFFF-FFFF00000000}"/>
  </bookViews>
  <sheets>
    <sheet name="SAŽETAK" sheetId="1" r:id="rId1"/>
    <sheet name=" Račun prihoda i rashoda" sheetId="3" r:id="rId2"/>
    <sheet name="Rashodi po izvirima" sheetId="9" r:id="rId3"/>
    <sheet name="Rashodi prema funkcijskoj kl" sheetId="5" r:id="rId4"/>
    <sheet name="Račun financiranja" sheetId="6" r:id="rId5"/>
    <sheet name="Račun financiranja po izvorima " sheetId="11" r:id="rId6"/>
    <sheet name="POSEBNI DIO" sheetId="7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3" l="1"/>
  <c r="G12" i="9"/>
  <c r="G10" i="9" s="1"/>
  <c r="F12" i="9"/>
  <c r="J13" i="7"/>
  <c r="I13" i="7"/>
  <c r="I13" i="3"/>
  <c r="I21" i="3" s="1"/>
  <c r="H13" i="3"/>
  <c r="J8" i="7"/>
  <c r="E12" i="9"/>
  <c r="E10" i="9" s="1"/>
  <c r="G21" i="3"/>
  <c r="I17" i="1"/>
  <c r="I16" i="1" s="1"/>
  <c r="G8" i="7"/>
  <c r="H13" i="7"/>
  <c r="I19" i="1"/>
  <c r="F10" i="9"/>
  <c r="G11" i="3"/>
  <c r="G22" i="7"/>
  <c r="G18" i="7"/>
  <c r="G13" i="7"/>
  <c r="H11" i="3" l="1"/>
  <c r="I11" i="3"/>
  <c r="G10" i="7"/>
  <c r="D13" i="5"/>
  <c r="D12" i="5" s="1"/>
  <c r="D10" i="5" s="1"/>
  <c r="D35" i="9"/>
  <c r="D33" i="9" s="1"/>
  <c r="I22" i="1"/>
  <c r="I41" i="1" s="1"/>
  <c r="F23" i="7"/>
  <c r="F19" i="7"/>
  <c r="F13" i="7"/>
  <c r="F10" i="7"/>
  <c r="G21" i="7"/>
  <c r="G7" i="7" s="1"/>
  <c r="F8" i="7"/>
  <c r="F21" i="7"/>
  <c r="C13" i="5"/>
  <c r="C12" i="5" s="1"/>
  <c r="C10" i="5" s="1"/>
  <c r="D10" i="9"/>
  <c r="C10" i="9"/>
  <c r="E33" i="9"/>
  <c r="F33" i="9"/>
  <c r="G33" i="9"/>
  <c r="C33" i="9"/>
  <c r="H10" i="3"/>
  <c r="I10" i="3"/>
  <c r="F37" i="3"/>
  <c r="E37" i="3"/>
  <c r="E35" i="3" s="1"/>
  <c r="F45" i="3"/>
  <c r="E45" i="3"/>
  <c r="F11" i="3"/>
  <c r="F10" i="3" s="1"/>
  <c r="E11" i="3"/>
  <c r="E10" i="3" s="1"/>
  <c r="H16" i="1"/>
  <c r="H19" i="1"/>
  <c r="G19" i="1"/>
  <c r="G16" i="1"/>
  <c r="H22" i="1" l="1"/>
  <c r="H41" i="1" s="1"/>
  <c r="G22" i="1"/>
  <c r="G41" i="1" s="1"/>
  <c r="F7" i="7"/>
  <c r="F6" i="7" s="1"/>
  <c r="G6" i="7"/>
  <c r="F35" i="3"/>
  <c r="I50" i="1" l="1"/>
  <c r="J50" i="1" s="1"/>
  <c r="K50" i="1" s="1"/>
  <c r="H10" i="7" l="1"/>
  <c r="H19" i="7"/>
  <c r="H23" i="7"/>
  <c r="H21" i="7"/>
  <c r="E13" i="5"/>
  <c r="E12" i="5" s="1"/>
  <c r="E10" i="5" s="1"/>
  <c r="J17" i="1"/>
  <c r="J16" i="1" s="1"/>
  <c r="I37" i="3"/>
  <c r="G37" i="3"/>
  <c r="H37" i="3"/>
  <c r="G45" i="3"/>
  <c r="H45" i="3"/>
  <c r="I45" i="3"/>
  <c r="J10" i="7"/>
  <c r="I10" i="7"/>
  <c r="J19" i="7"/>
  <c r="I19" i="7"/>
  <c r="J21" i="7"/>
  <c r="I21" i="7"/>
  <c r="F13" i="5"/>
  <c r="F12" i="5" s="1"/>
  <c r="F10" i="5" s="1"/>
  <c r="G13" i="5"/>
  <c r="G12" i="5" s="1"/>
  <c r="G10" i="5" s="1"/>
  <c r="H8" i="7"/>
  <c r="I35" i="3" l="1"/>
  <c r="H35" i="3"/>
  <c r="K19" i="1"/>
  <c r="G35" i="3"/>
  <c r="H7" i="7"/>
  <c r="H6" i="7" s="1"/>
  <c r="I23" i="7"/>
  <c r="J23" i="7"/>
  <c r="G10" i="3"/>
  <c r="K17" i="1"/>
  <c r="K16" i="1" s="1"/>
  <c r="I8" i="7"/>
  <c r="I7" i="7" l="1"/>
  <c r="I6" i="7" s="1"/>
  <c r="K22" i="1"/>
  <c r="K30" i="1" s="1"/>
  <c r="K40" i="1" s="1"/>
  <c r="K41" i="1" s="1"/>
  <c r="J7" i="7"/>
  <c r="J6" i="7" s="1"/>
  <c r="J19" i="1" l="1"/>
  <c r="J22" i="1" s="1"/>
  <c r="J30" i="1" s="1"/>
  <c r="J40" i="1" s="1"/>
  <c r="J41" i="1" s="1"/>
</calcChain>
</file>

<file path=xl/sharedStrings.xml><?xml version="1.0" encoding="utf-8"?>
<sst xmlns="http://schemas.openxmlformats.org/spreadsheetml/2006/main" count="210" uniqueCount="118">
  <si>
    <t>PRIHODI UKUPNO</t>
  </si>
  <si>
    <t>RASHODI UKUPNO</t>
  </si>
  <si>
    <t>RAZLIKA - VIŠAK / MANJAK</t>
  </si>
  <si>
    <t>VIŠAK / MANJAK IZ PRETHODNE(IH) GODINE KOJI ĆE SE RASPOREDITI / POKRITI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</si>
  <si>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</si>
  <si>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</si>
  <si>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</si>
  <si>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</si>
  <si>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</si>
  <si>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</si>
  <si>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</si>
  <si>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</si>
  <si>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</si>
  <si>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</si>
  <si>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</si>
  <si>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</si>
  <si>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</si>
  <si>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</si>
  <si>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</si>
  <si>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</si>
  <si>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</si>
  <si>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</si>
  <si>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</si>
  <si>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</si>
  <si>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</si>
  <si>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</si>
  <si>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</si>
  <si>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</si>
  <si>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</si>
  <si>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</si>
  <si>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</si>
  <si>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</si>
  <si>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</si>
  <si>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Projekcija 
za 2025.</t>
  </si>
  <si>
    <t>Pomoći iz inozemstva i od subjekata unutar općeg proračuna</t>
  </si>
  <si>
    <t>Naziv</t>
  </si>
  <si>
    <t>Prihodi od upravnih i administrativnih pristojbi, pristojbi po posebnim propisima i naknada</t>
  </si>
  <si>
    <t>Prihodi iz nadležnog proračuna i od HZZO temeljem ugovornih obveza</t>
  </si>
  <si>
    <t>Pomoći</t>
  </si>
  <si>
    <t>Financijski rashodi</t>
  </si>
  <si>
    <t xml:space="preserve">Rashodi za nabavu proizvedene dugotrajne imovine </t>
  </si>
  <si>
    <t xml:space="preserve">09 Obrazovanje </t>
  </si>
  <si>
    <t>091 Predškolsko i osnovno obrazovanje</t>
  </si>
  <si>
    <t xml:space="preserve">0911 Predškolsko obrazovanje </t>
  </si>
  <si>
    <t>PROGRAM 01</t>
  </si>
  <si>
    <t>Predškolski odgoj</t>
  </si>
  <si>
    <t xml:space="preserve">Aktivnost A002040101 </t>
  </si>
  <si>
    <t>Redovan rad dječjeg vrtića Košutica Ferdinandovac</t>
  </si>
  <si>
    <t>Prihodi od imovine</t>
  </si>
  <si>
    <t>7  PRIHODI OD PRODAJE NEFINANCIJSKE IMOVINE</t>
  </si>
  <si>
    <t>6  PRIHODI POSLOVANJA</t>
  </si>
  <si>
    <t>3  RASHODI  POSLOVANJA</t>
  </si>
  <si>
    <t>4  RASHODI ZA NABAVU NEFINANCIJSKE IMOVINE</t>
  </si>
  <si>
    <t>8  PRIMICI OD FINANCIJSKE IMOVINE I ZADUŽIVANJA</t>
  </si>
  <si>
    <t>5  IZDACI ZA FINANCIJSKU IMOVINU I OTPLATE ZAJMOVA</t>
  </si>
  <si>
    <t xml:space="preserve">C) PRENESENI VIŠAK ILI PRENESENI MANJAK </t>
  </si>
  <si>
    <t>EUR</t>
  </si>
  <si>
    <t>FINANCIJSKI PLAN DJEČJEG VRTIĆA KOŠUTICA FERDINANDOVAC  
ZA 2024. I PROJEKCIJA ZA 2025. I 2026. GODINU</t>
  </si>
  <si>
    <t>Plan za 2024.</t>
  </si>
  <si>
    <t>Projekcija 
za 2026.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</si>
  <si>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</si>
  <si>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</si>
  <si>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</si>
  <si>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D) VIŠEGODIŠNJI PLAN URAVNOTEŽENJA</t>
  </si>
  <si>
    <t>Proračun za 2024.</t>
  </si>
  <si>
    <t>Projekcija proračuna
za 2025.</t>
  </si>
  <si>
    <t>Projekcija proračuna
za 2026.</t>
  </si>
  <si>
    <t>VIŠAK / MANJAK TEKUĆE GODINE</t>
  </si>
  <si>
    <t>PRIHODI POSLOVANJA PREMA EKONOMSKOJ KLASIFIKACIJI</t>
  </si>
  <si>
    <t xml:space="preserve">RASHODI POSLOVANJA PREMA EKONOMSKOJ KLASIFIKACIJI </t>
  </si>
  <si>
    <t xml:space="preserve">PRIHODI UKUPNO </t>
  </si>
  <si>
    <t xml:space="preserve">RASHODI UKUPNO </t>
  </si>
  <si>
    <t>PRIHODI POSLOVANJA PREMA IZVORIMA FINANCIRANJA</t>
  </si>
  <si>
    <t>Brojčana oznaka i naziv</t>
  </si>
  <si>
    <t>1 Opći prihodi i primici</t>
  </si>
  <si>
    <t xml:space="preserve">  11 Opći prihodi i primici</t>
  </si>
  <si>
    <t>RASHODI POSLOVANJA PREMA IZVORIMA FINANCIRANJA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</si>
  <si>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</si>
  <si>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</si>
  <si>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</si>
  <si>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</si>
  <si>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</si>
  <si>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</si>
  <si>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</si>
  <si>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</si>
  <si>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Članak 4.</t>
  </si>
  <si>
    <t>Članak 5.</t>
  </si>
  <si>
    <t>Članak 6.</t>
  </si>
  <si>
    <t>Članak 7.</t>
  </si>
  <si>
    <t>UPRAVNO VIJEĆE DJEČJEG VRTIĆA KOŠUTICA FERDINANDOVAC</t>
  </si>
  <si>
    <t>Općine Ferdinandovac i do visine iznosa koji je osiguran Proračunom Općine Ferdinandovac za 2024. godinu i projekcijama za 2025. i 2026. godinu.</t>
  </si>
  <si>
    <t>01. siječnja 2024. godine.</t>
  </si>
  <si>
    <t>Plan 2023.</t>
  </si>
  <si>
    <t>Izvršenje 2022.</t>
  </si>
  <si>
    <t>01 Opći prihodi i primici</t>
  </si>
  <si>
    <t>03 Vlastiti prihodi</t>
  </si>
  <si>
    <t>05 Pomoći</t>
  </si>
  <si>
    <t>06 Donacije</t>
  </si>
  <si>
    <t>01</t>
  </si>
  <si>
    <t>06</t>
  </si>
  <si>
    <t>03</t>
  </si>
  <si>
    <t>05</t>
  </si>
  <si>
    <t>Donacije</t>
  </si>
  <si>
    <t>92 Rezultat 2022 - opći prihodi i primici</t>
  </si>
  <si>
    <t>Prihodi od prodaje proizvoda i roba te pruženih usluga, prihodi od donacija te povrati po protestiranim jamstvima</t>
  </si>
  <si>
    <t xml:space="preserve">      Financijski plan stupa na snagu danom objave na oglasnoj ploči Dječjeg vrtića Košutica Ferdinandovac, a primjenjuje se od</t>
  </si>
  <si>
    <t xml:space="preserve">      Obrazloženje financijskog plana dječjeg vrtića Košutica Ferdinandovac za 2024. godinu čini sastavni dio ovog financijskog plana. </t>
  </si>
  <si>
    <t xml:space="preserve">       Financijski plan smatra se usvojenim ako ga Upravno vijeće Dječjeg vrtića Košutica donese većinom glasova, uz suglasnost Općinskog vijeća </t>
  </si>
  <si>
    <t xml:space="preserve">       Naredbodavac za izvršenje Financijskog plana je ravnatelj u skladu s ovlaštenjima utvrđenim Statutom.</t>
  </si>
  <si>
    <t xml:space="preserve">                                                                                                                                                PREDSJEDNIK:</t>
  </si>
  <si>
    <t xml:space="preserve">                                                                                                                                                Miroslav Fuček  </t>
  </si>
  <si>
    <t xml:space="preserve">     Na temelju članka 33. Zakona o proračunu („Narodne Novine “ broj 144/21.), članka 36. Zakona o ustanovama (Narodne novine broj: 76/93., 29/97., 47/99, 35/08. i</t>
  </si>
  <si>
    <t>KLASA: 601-02/23-01/57</t>
  </si>
  <si>
    <t xml:space="preserve">127/19) te članaka 41. i 46. Statuta Dječjeg vrtića Košutica Ferdinandovac (KLASA: 601-02/22-01/45, URBROJ:2137/15-68-22-4  od 18. srpnja 2022. godine),a uz </t>
  </si>
  <si>
    <t xml:space="preserve">prethodnu suglasnost Općinskog vijeća Općine Ferdinandovac(KLASA:601-02/23-01/11, URBROJ:2137-15-23-2, od 13. studenog 2023.), Upravno vijeće Dječjeg vrtića </t>
  </si>
  <si>
    <t>Ferdinandovac, 19. prosinca 2023.</t>
  </si>
  <si>
    <t>Košutica Ferdinandovac na 32. sjednici održanoj19. prosinca 2023 godine donijelo je</t>
  </si>
  <si>
    <t>URBROJ: 2137-15-68-23-2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</si>
</sst>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i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10" fillId="2" borderId="3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3" fillId="0" borderId="5" xfId="0" applyFont="1" applyBorder="1" applyAlignment="1">
      <alignment horizontal="right" vertical="center"/>
    </xf>
    <xf numFmtId="0" fontId="10" fillId="3" borderId="1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4" fontId="3" fillId="2" borderId="3" xfId="0" applyNumberFormat="1" applyFont="1" applyFill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 wrapText="1"/>
    </xf>
    <xf numFmtId="0" fontId="8" fillId="0" borderId="3" xfId="0" quotePrefix="1" applyFont="1" applyBorder="1" applyAlignment="1">
      <alignment horizontal="left" vertical="center"/>
    </xf>
    <xf numFmtId="0" fontId="9" fillId="0" borderId="3" xfId="0" quotePrefix="1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 wrapText="1"/>
    </xf>
    <xf numFmtId="4" fontId="3" fillId="0" borderId="3" xfId="0" applyNumberFormat="1" applyFont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4" fontId="0" fillId="0" borderId="0" xfId="0" applyNumberFormat="1"/>
    <xf numFmtId="4" fontId="0" fillId="0" borderId="3" xfId="0" applyNumberFormat="1" applyBorder="1"/>
    <xf numFmtId="0" fontId="6" fillId="2" borderId="3" xfId="0" applyFont="1" applyFill="1" applyBorder="1" applyAlignment="1">
      <alignment horizontal="left" vertical="center" wrapText="1"/>
    </xf>
    <xf numFmtId="4" fontId="6" fillId="2" borderId="3" xfId="0" applyNumberFormat="1" applyFont="1" applyFill="1" applyBorder="1" applyAlignment="1">
      <alignment horizontal="right" vertical="center"/>
    </xf>
    <xf numFmtId="4" fontId="6" fillId="2" borderId="3" xfId="0" applyNumberFormat="1" applyFont="1" applyFill="1" applyBorder="1" applyAlignment="1">
      <alignment horizontal="right" vertical="center" wrapText="1"/>
    </xf>
    <xf numFmtId="4" fontId="6" fillId="2" borderId="3" xfId="0" applyNumberFormat="1" applyFont="1" applyFill="1" applyBorder="1" applyAlignment="1">
      <alignment horizontal="right"/>
    </xf>
    <xf numFmtId="0" fontId="10" fillId="4" borderId="3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1" fillId="0" borderId="3" xfId="0" applyNumberFormat="1" applyFont="1" applyBorder="1"/>
    <xf numFmtId="0" fontId="6" fillId="4" borderId="4" xfId="0" applyFont="1" applyFill="1" applyBorder="1" applyAlignment="1">
      <alignment horizontal="left" vertical="center" wrapText="1"/>
    </xf>
    <xf numFmtId="3" fontId="10" fillId="4" borderId="1" xfId="0" quotePrefix="1" applyNumberFormat="1" applyFont="1" applyFill="1" applyBorder="1" applyAlignment="1">
      <alignment horizontal="right"/>
    </xf>
    <xf numFmtId="3" fontId="10" fillId="4" borderId="3" xfId="0" applyNumberFormat="1" applyFont="1" applyFill="1" applyBorder="1" applyAlignment="1">
      <alignment horizontal="right" wrapText="1"/>
    </xf>
    <xf numFmtId="0" fontId="14" fillId="0" borderId="0" xfId="0" quotePrefix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8" fillId="0" borderId="0" xfId="0" applyFont="1"/>
    <xf numFmtId="0" fontId="10" fillId="0" borderId="1" xfId="0" quotePrefix="1" applyFont="1" applyBorder="1" applyAlignment="1">
      <alignment horizontal="left" wrapText="1"/>
    </xf>
    <xf numFmtId="0" fontId="10" fillId="0" borderId="2" xfId="0" quotePrefix="1" applyFont="1" applyBorder="1" applyAlignment="1">
      <alignment horizontal="left" wrapText="1"/>
    </xf>
    <xf numFmtId="0" fontId="10" fillId="0" borderId="2" xfId="0" quotePrefix="1" applyFont="1" applyBorder="1" applyAlignment="1">
      <alignment horizontal="center" wrapText="1"/>
    </xf>
    <xf numFmtId="0" fontId="10" fillId="0" borderId="2" xfId="0" quotePrefix="1" applyFont="1" applyBorder="1" applyAlignment="1">
      <alignment horizontal="left"/>
    </xf>
    <xf numFmtId="3" fontId="6" fillId="3" borderId="3" xfId="0" quotePrefix="1" applyNumberFormat="1" applyFont="1" applyFill="1" applyBorder="1" applyAlignment="1">
      <alignment horizontal="right"/>
    </xf>
    <xf numFmtId="0" fontId="6" fillId="0" borderId="3" xfId="0" applyFont="1" applyBorder="1" applyAlignment="1">
      <alignment horizontal="left" vertical="center" wrapText="1"/>
    </xf>
    <xf numFmtId="0" fontId="10" fillId="0" borderId="0" xfId="0" quotePrefix="1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3" fontId="6" fillId="0" borderId="0" xfId="0" applyNumberFormat="1" applyFont="1" applyAlignment="1">
      <alignment horizontal="right"/>
    </xf>
    <xf numFmtId="0" fontId="10" fillId="0" borderId="0" xfId="0" applyFont="1" applyAlignment="1">
      <alignment horizontal="left" vertical="center" wrapText="1"/>
    </xf>
    <xf numFmtId="3" fontId="10" fillId="0" borderId="0" xfId="0" quotePrefix="1" applyNumberFormat="1" applyFont="1" applyAlignment="1">
      <alignment horizontal="right"/>
    </xf>
    <xf numFmtId="0" fontId="1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3" xfId="0" applyFont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0" fontId="10" fillId="0" borderId="3" xfId="0" applyFont="1" applyBorder="1" applyAlignment="1">
      <alignment horizontal="left" vertical="center" wrapText="1"/>
    </xf>
    <xf numFmtId="4" fontId="8" fillId="0" borderId="3" xfId="0" applyNumberFormat="1" applyFont="1" applyBorder="1" applyAlignment="1">
      <alignment vertical="center"/>
    </xf>
    <xf numFmtId="4" fontId="8" fillId="0" borderId="3" xfId="0" applyNumberFormat="1" applyFont="1" applyBorder="1" applyAlignment="1">
      <alignment vertical="center" wrapText="1"/>
    </xf>
    <xf numFmtId="4" fontId="8" fillId="3" borderId="3" xfId="0" applyNumberFormat="1" applyFont="1" applyFill="1" applyBorder="1" applyAlignment="1">
      <alignment vertical="center" wrapText="1"/>
    </xf>
    <xf numFmtId="4" fontId="10" fillId="3" borderId="3" xfId="0" applyNumberFormat="1" applyFont="1" applyFill="1" applyBorder="1" applyAlignment="1">
      <alignment vertical="center"/>
    </xf>
    <xf numFmtId="4" fontId="10" fillId="4" borderId="1" xfId="0" quotePrefix="1" applyNumberFormat="1" applyFont="1" applyFill="1" applyBorder="1" applyAlignment="1">
      <alignment horizontal="right"/>
    </xf>
    <xf numFmtId="4" fontId="10" fillId="4" borderId="3" xfId="0" applyNumberFormat="1" applyFont="1" applyFill="1" applyBorder="1" applyAlignment="1">
      <alignment horizontal="right" wrapText="1"/>
    </xf>
    <xf numFmtId="4" fontId="10" fillId="3" borderId="1" xfId="0" quotePrefix="1" applyNumberFormat="1" applyFont="1" applyFill="1" applyBorder="1" applyAlignment="1">
      <alignment horizontal="right"/>
    </xf>
    <xf numFmtId="4" fontId="10" fillId="3" borderId="3" xfId="0" quotePrefix="1" applyNumberFormat="1" applyFont="1" applyFill="1" applyBorder="1" applyAlignment="1">
      <alignment horizontal="right"/>
    </xf>
    <xf numFmtId="4" fontId="10" fillId="3" borderId="3" xfId="0" applyNumberFormat="1" applyFont="1" applyFill="1" applyBorder="1" applyAlignment="1">
      <alignment horizontal="right" vertical="center" wrapText="1"/>
    </xf>
    <xf numFmtId="4" fontId="10" fillId="3" borderId="3" xfId="0" applyNumberFormat="1" applyFont="1" applyFill="1" applyBorder="1" applyAlignment="1">
      <alignment vertical="center" wrapText="1"/>
    </xf>
    <xf numFmtId="0" fontId="0" fillId="4" borderId="3" xfId="0" applyFill="1" applyBorder="1" applyAlignment="1">
      <alignment horizontal="left" vertical="center" wrapText="1"/>
    </xf>
    <xf numFmtId="4" fontId="6" fillId="4" borderId="4" xfId="0" applyNumberFormat="1" applyFont="1" applyFill="1" applyBorder="1" applyAlignment="1">
      <alignment horizontal="right" vertical="center" wrapText="1"/>
    </xf>
    <xf numFmtId="4" fontId="10" fillId="4" borderId="3" xfId="0" applyNumberFormat="1" applyFont="1" applyFill="1" applyBorder="1" applyAlignment="1">
      <alignment horizontal="right" vertical="center" wrapText="1"/>
    </xf>
    <xf numFmtId="4" fontId="10" fillId="2" borderId="3" xfId="0" applyNumberFormat="1" applyFont="1" applyFill="1" applyBorder="1" applyAlignment="1">
      <alignment horizontal="right" vertical="center" wrapText="1"/>
    </xf>
    <xf numFmtId="4" fontId="8" fillId="2" borderId="3" xfId="0" applyNumberFormat="1" applyFont="1" applyFill="1" applyBorder="1" applyAlignment="1">
      <alignment horizontal="right" vertical="center" wrapText="1"/>
    </xf>
    <xf numFmtId="4" fontId="9" fillId="0" borderId="3" xfId="0" quotePrefix="1" applyNumberFormat="1" applyFont="1" applyBorder="1" applyAlignment="1">
      <alignment horizontal="right" vertical="center"/>
    </xf>
    <xf numFmtId="4" fontId="8" fillId="0" borderId="3" xfId="0" applyNumberFormat="1" applyFont="1" applyBorder="1" applyAlignment="1">
      <alignment horizontal="right" vertical="center" wrapText="1"/>
    </xf>
    <xf numFmtId="4" fontId="8" fillId="0" borderId="3" xfId="0" quotePrefix="1" applyNumberFormat="1" applyFont="1" applyBorder="1" applyAlignment="1">
      <alignment horizontal="right" vertical="center"/>
    </xf>
    <xf numFmtId="0" fontId="8" fillId="0" borderId="3" xfId="0" quotePrefix="1" applyFont="1" applyBorder="1" applyAlignment="1">
      <alignment horizontal="left" vertical="center" wrapText="1"/>
    </xf>
    <xf numFmtId="4" fontId="6" fillId="0" borderId="4" xfId="0" applyNumberFormat="1" applyFont="1" applyBorder="1" applyAlignment="1">
      <alignment horizontal="right" vertical="center" wrapText="1"/>
    </xf>
    <xf numFmtId="4" fontId="6" fillId="0" borderId="3" xfId="0" applyNumberFormat="1" applyFont="1" applyBorder="1" applyAlignment="1">
      <alignment horizontal="right" vertical="center" wrapText="1"/>
    </xf>
    <xf numFmtId="4" fontId="8" fillId="2" borderId="3" xfId="0" quotePrefix="1" applyNumberFormat="1" applyFont="1" applyFill="1" applyBorder="1" applyAlignment="1">
      <alignment horizontal="right" vertical="center"/>
    </xf>
    <xf numFmtId="4" fontId="9" fillId="2" borderId="3" xfId="0" quotePrefix="1" applyNumberFormat="1" applyFont="1" applyFill="1" applyBorder="1" applyAlignment="1">
      <alignment horizontal="left" vertical="center"/>
    </xf>
    <xf numFmtId="4" fontId="9" fillId="2" borderId="3" xfId="0" quotePrefix="1" applyNumberFormat="1" applyFont="1" applyFill="1" applyBorder="1" applyAlignment="1">
      <alignment horizontal="righ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4" fontId="8" fillId="2" borderId="3" xfId="0" quotePrefix="1" applyNumberFormat="1" applyFont="1" applyFill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49" fontId="9" fillId="0" borderId="3" xfId="0" quotePrefix="1" applyNumberFormat="1" applyFont="1" applyBorder="1" applyAlignment="1">
      <alignment horizontal="left" vertical="center"/>
    </xf>
    <xf numFmtId="49" fontId="9" fillId="2" borderId="3" xfId="0" quotePrefix="1" applyNumberFormat="1" applyFont="1" applyFill="1" applyBorder="1" applyAlignment="1">
      <alignment horizontal="left" vertical="center"/>
    </xf>
    <xf numFmtId="49" fontId="10" fillId="2" borderId="3" xfId="0" applyNumberFormat="1" applyFont="1" applyFill="1" applyBorder="1" applyAlignment="1">
      <alignment horizontal="left" vertical="center"/>
    </xf>
    <xf numFmtId="49" fontId="8" fillId="2" borderId="3" xfId="0" applyNumberFormat="1" applyFont="1" applyFill="1" applyBorder="1" applyAlignment="1">
      <alignment horizontal="left" vertical="center" wrapText="1"/>
    </xf>
    <xf numFmtId="4" fontId="9" fillId="2" borderId="3" xfId="0" quotePrefix="1" applyNumberFormat="1" applyFont="1" applyFill="1" applyBorder="1" applyAlignment="1">
      <alignment horizontal="right" vertical="center"/>
    </xf>
    <xf numFmtId="0" fontId="0" fillId="0" borderId="3" xfId="0" applyBorder="1"/>
    <xf numFmtId="0" fontId="1" fillId="0" borderId="3" xfId="0" applyFont="1" applyBorder="1" applyAlignment="1">
      <alignment wrapText="1" shrinkToFit="1"/>
    </xf>
    <xf numFmtId="4" fontId="8" fillId="2" borderId="3" xfId="0" applyNumberFormat="1" applyFont="1" applyFill="1" applyBorder="1" applyAlignment="1">
      <alignment horizontal="right" wrapText="1"/>
    </xf>
    <xf numFmtId="4" fontId="8" fillId="0" borderId="3" xfId="0" applyNumberFormat="1" applyFont="1" applyBorder="1" applyAlignment="1">
      <alignment horizontal="right" wrapText="1"/>
    </xf>
    <xf numFmtId="4" fontId="8" fillId="0" borderId="3" xfId="0" quotePrefix="1" applyNumberFormat="1" applyFont="1" applyBorder="1" applyAlignment="1">
      <alignment horizontal="right" wrapText="1"/>
    </xf>
    <xf numFmtId="4" fontId="10" fillId="2" borderId="3" xfId="0" applyNumberFormat="1" applyFont="1" applyFill="1" applyBorder="1" applyAlignment="1">
      <alignment horizontal="right" wrapText="1"/>
    </xf>
    <xf numFmtId="4" fontId="8" fillId="2" borderId="3" xfId="0" applyNumberFormat="1" applyFont="1" applyFill="1" applyBorder="1" applyAlignment="1">
      <alignment vertical="center" wrapText="1"/>
    </xf>
    <xf numFmtId="4" fontId="3" fillId="0" borderId="3" xfId="0" applyNumberFormat="1" applyFont="1" applyBorder="1" applyAlignment="1">
      <alignment horizontal="right" vertical="center" wrapText="1"/>
    </xf>
    <xf numFmtId="0" fontId="17" fillId="0" borderId="0" xfId="0" applyFont="1"/>
    <xf numFmtId="0" fontId="18" fillId="0" borderId="0" xfId="0" applyFont="1"/>
    <xf numFmtId="0" fontId="11" fillId="2" borderId="0" xfId="0" applyFont="1" applyFill="1" applyAlignment="1">
      <alignment vertical="center"/>
    </xf>
    <xf numFmtId="0" fontId="0" fillId="2" borderId="0" xfId="0" applyFill="1"/>
    <xf numFmtId="0" fontId="11" fillId="2" borderId="0" xfId="0" applyFont="1" applyFill="1"/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10" fillId="3" borderId="1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10" fillId="0" borderId="1" xfId="0" quotePrefix="1" applyFont="1" applyBorder="1" applyAlignment="1">
      <alignment horizontal="left" vertical="center"/>
    </xf>
    <xf numFmtId="0" fontId="10" fillId="3" borderId="1" xfId="0" quotePrefix="1" applyFont="1" applyFill="1" applyBorder="1" applyAlignment="1">
      <alignment horizontal="left" vertical="center" wrapText="1"/>
    </xf>
    <xf numFmtId="0" fontId="10" fillId="0" borderId="1" xfId="0" quotePrefix="1" applyFont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0"/>
  <sheetViews>
    <sheetView topLeftCell="A46" workbookViewId="0">
      <selection activeCell="A7" sqref="A7"/>
    </sheetView>
  </sheetViews>
  <sheetFormatPr defaultRowHeight="15" x14ac:dyDescent="0.25"/>
  <cols>
    <col min="1" max="1" width="3.7109375" customWidth="1"/>
    <col min="6" max="6" width="14.7109375" customWidth="1"/>
    <col min="7" max="11" width="17.7109375" customWidth="1"/>
  </cols>
  <sheetData>
    <row r="1" spans="1:14" x14ac:dyDescent="0.25">
      <c r="J1" s="116"/>
    </row>
    <row r="3" spans="1:14" x14ac:dyDescent="0.25">
      <c r="A3" s="123" t="s">
        <v>111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</row>
    <row r="4" spans="1:14" x14ac:dyDescent="0.25">
      <c r="A4" s="124" t="s">
        <v>113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4" x14ac:dyDescent="0.25">
      <c r="A5" s="124" t="s">
        <v>114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</row>
    <row r="6" spans="1:14" x14ac:dyDescent="0.25">
      <c r="A6" s="124" t="s">
        <v>116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</row>
    <row r="9" spans="1:14" ht="42" customHeight="1" x14ac:dyDescent="0.25">
      <c r="A9" s="121" t="s">
        <v>57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</row>
    <row r="10" spans="1:14" ht="18" customHeight="1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4" ht="15.75" customHeight="1" x14ac:dyDescent="0.25">
      <c r="A11" s="121" t="s">
        <v>23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</row>
    <row r="12" spans="1:14" ht="18" x14ac:dyDescent="0.25">
      <c r="B12" s="5"/>
      <c r="C12" s="5"/>
      <c r="D12" s="5"/>
      <c r="E12" s="5"/>
      <c r="F12" s="5"/>
      <c r="G12" s="5"/>
      <c r="H12" s="5"/>
      <c r="I12" s="5"/>
      <c r="J12" s="6"/>
      <c r="K12" s="6"/>
    </row>
    <row r="13" spans="1:14" ht="18" customHeight="1" x14ac:dyDescent="0.25">
      <c r="A13" s="121" t="s">
        <v>31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N13" s="117"/>
    </row>
    <row r="14" spans="1:14" ht="18" x14ac:dyDescent="0.25">
      <c r="B14" s="1"/>
      <c r="C14" s="2"/>
      <c r="D14" s="2"/>
      <c r="E14" s="2"/>
      <c r="F14" s="7"/>
      <c r="G14" s="7"/>
      <c r="H14" s="7"/>
      <c r="I14" s="8"/>
      <c r="J14" s="8"/>
      <c r="K14" s="28" t="s">
        <v>56</v>
      </c>
    </row>
    <row r="15" spans="1:14" ht="38.25" x14ac:dyDescent="0.25">
      <c r="B15" s="21"/>
      <c r="C15" s="22"/>
      <c r="D15" s="22"/>
      <c r="E15" s="23"/>
      <c r="F15" s="24"/>
      <c r="G15" s="4" t="s">
        <v>93</v>
      </c>
      <c r="H15" s="4" t="s">
        <v>92</v>
      </c>
      <c r="I15" s="4" t="s">
        <v>64</v>
      </c>
      <c r="J15" s="4" t="s">
        <v>65</v>
      </c>
      <c r="K15" s="4" t="s">
        <v>66</v>
      </c>
    </row>
    <row r="16" spans="1:14" x14ac:dyDescent="0.25">
      <c r="B16" s="125" t="s">
        <v>0</v>
      </c>
      <c r="C16" s="126"/>
      <c r="D16" s="126"/>
      <c r="E16" s="126"/>
      <c r="F16" s="127"/>
      <c r="G16" s="79">
        <f>G17+G18</f>
        <v>182775.64</v>
      </c>
      <c r="H16" s="79">
        <f>H17+H18</f>
        <v>225657.71</v>
      </c>
      <c r="I16" s="79">
        <f>I17</f>
        <v>266788.11</v>
      </c>
      <c r="J16" s="79">
        <f>J17+J18</f>
        <v>271350</v>
      </c>
      <c r="K16" s="79">
        <f>K17+K18</f>
        <v>271800</v>
      </c>
    </row>
    <row r="17" spans="1:11" x14ac:dyDescent="0.25">
      <c r="B17" s="128" t="s">
        <v>50</v>
      </c>
      <c r="C17" s="129"/>
      <c r="D17" s="129"/>
      <c r="E17" s="129"/>
      <c r="F17" s="130"/>
      <c r="G17" s="76">
        <v>182775.64</v>
      </c>
      <c r="H17" s="76">
        <v>225657.71</v>
      </c>
      <c r="I17" s="34">
        <f>486+31847+79+235969-1592.89</f>
        <v>266788.11</v>
      </c>
      <c r="J17" s="34">
        <f>' Račun prihoda i rashoda'!H11</f>
        <v>271350</v>
      </c>
      <c r="K17" s="34">
        <f>' Račun prihoda i rashoda'!I11</f>
        <v>271800</v>
      </c>
    </row>
    <row r="18" spans="1:11" ht="19.5" customHeight="1" x14ac:dyDescent="0.25">
      <c r="B18" s="131" t="s">
        <v>49</v>
      </c>
      <c r="C18" s="130"/>
      <c r="D18" s="130"/>
      <c r="E18" s="130"/>
      <c r="F18" s="130"/>
      <c r="G18" s="76"/>
      <c r="H18" s="76"/>
      <c r="I18" s="34"/>
      <c r="J18" s="34"/>
      <c r="K18" s="34"/>
    </row>
    <row r="19" spans="1:11" x14ac:dyDescent="0.25">
      <c r="B19" s="29" t="s">
        <v>1</v>
      </c>
      <c r="C19" s="30"/>
      <c r="D19" s="30"/>
      <c r="E19" s="30"/>
      <c r="F19" s="30"/>
      <c r="G19" s="79">
        <f>G20+G21</f>
        <v>172642.13999999998</v>
      </c>
      <c r="H19" s="79">
        <f>H20+H21</f>
        <v>231515.58000000002</v>
      </c>
      <c r="I19" s="79">
        <f t="shared" ref="I19:K19" si="0">I20+I21</f>
        <v>268381</v>
      </c>
      <c r="J19" s="79">
        <f t="shared" si="0"/>
        <v>271350</v>
      </c>
      <c r="K19" s="79">
        <f t="shared" si="0"/>
        <v>271800</v>
      </c>
    </row>
    <row r="20" spans="1:11" x14ac:dyDescent="0.25">
      <c r="B20" s="133" t="s">
        <v>51</v>
      </c>
      <c r="C20" s="129"/>
      <c r="D20" s="129"/>
      <c r="E20" s="129"/>
      <c r="F20" s="129"/>
      <c r="G20" s="77">
        <v>168245.37</v>
      </c>
      <c r="H20" s="77">
        <v>225626.57</v>
      </c>
      <c r="I20" s="34">
        <v>266281</v>
      </c>
      <c r="J20" s="34">
        <v>267950</v>
      </c>
      <c r="K20" s="35">
        <v>270000</v>
      </c>
    </row>
    <row r="21" spans="1:11" ht="20.25" customHeight="1" x14ac:dyDescent="0.25">
      <c r="B21" s="131" t="s">
        <v>52</v>
      </c>
      <c r="C21" s="130"/>
      <c r="D21" s="130"/>
      <c r="E21" s="130"/>
      <c r="F21" s="130"/>
      <c r="G21" s="76">
        <v>4396.7700000000004</v>
      </c>
      <c r="H21" s="76">
        <v>5889.01</v>
      </c>
      <c r="I21" s="34">
        <v>2100</v>
      </c>
      <c r="J21" s="34">
        <v>3400</v>
      </c>
      <c r="K21" s="35">
        <v>1800</v>
      </c>
    </row>
    <row r="22" spans="1:11" x14ac:dyDescent="0.25">
      <c r="B22" s="132" t="s">
        <v>2</v>
      </c>
      <c r="C22" s="126"/>
      <c r="D22" s="126"/>
      <c r="E22" s="126"/>
      <c r="F22" s="126"/>
      <c r="G22" s="85">
        <f>G16-G19</f>
        <v>10133.500000000029</v>
      </c>
      <c r="H22" s="85">
        <f t="shared" ref="H22:I22" si="1">H16-H19</f>
        <v>-5857.8700000000244</v>
      </c>
      <c r="I22" s="85">
        <f t="shared" si="1"/>
        <v>-1592.890000000014</v>
      </c>
      <c r="J22" s="33">
        <f t="shared" ref="J22:K22" si="2">J16-J19</f>
        <v>0</v>
      </c>
      <c r="K22" s="33">
        <f t="shared" si="2"/>
        <v>0</v>
      </c>
    </row>
    <row r="23" spans="1:11" ht="18" x14ac:dyDescent="0.25">
      <c r="B23" s="5"/>
      <c r="C23" s="9"/>
      <c r="D23" s="9"/>
      <c r="E23" s="9"/>
      <c r="F23" s="9"/>
      <c r="G23" s="9"/>
      <c r="H23" s="9"/>
      <c r="I23" s="3"/>
      <c r="J23" s="3"/>
      <c r="K23" s="3"/>
    </row>
    <row r="24" spans="1:11" ht="18" customHeight="1" x14ac:dyDescent="0.25">
      <c r="A24" s="121" t="s">
        <v>32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</row>
    <row r="25" spans="1:11" ht="18" x14ac:dyDescent="0.25">
      <c r="B25" s="5"/>
      <c r="C25" s="9"/>
      <c r="D25" s="9"/>
      <c r="E25" s="9"/>
      <c r="F25" s="9"/>
      <c r="G25" s="9"/>
      <c r="H25" s="9"/>
      <c r="I25" s="3"/>
      <c r="J25" s="3"/>
      <c r="K25" s="3"/>
    </row>
    <row r="26" spans="1:11" ht="38.25" x14ac:dyDescent="0.25">
      <c r="B26" s="21"/>
      <c r="C26" s="22"/>
      <c r="D26" s="22"/>
      <c r="E26" s="23"/>
      <c r="F26" s="24"/>
      <c r="G26" s="4" t="s">
        <v>93</v>
      </c>
      <c r="H26" s="4" t="s">
        <v>92</v>
      </c>
      <c r="I26" s="4" t="s">
        <v>64</v>
      </c>
      <c r="J26" s="4" t="s">
        <v>65</v>
      </c>
      <c r="K26" s="4" t="s">
        <v>66</v>
      </c>
    </row>
    <row r="27" spans="1:11" ht="15.75" customHeight="1" x14ac:dyDescent="0.25">
      <c r="B27" s="128" t="s">
        <v>53</v>
      </c>
      <c r="C27" s="136"/>
      <c r="D27" s="136"/>
      <c r="E27" s="136"/>
      <c r="F27" s="136"/>
      <c r="G27" s="75"/>
      <c r="H27" s="75"/>
      <c r="I27" s="26"/>
      <c r="J27" s="26"/>
      <c r="K27" s="26"/>
    </row>
    <row r="28" spans="1:11" ht="29.25" customHeight="1" x14ac:dyDescent="0.25">
      <c r="B28" s="128" t="s">
        <v>54</v>
      </c>
      <c r="C28" s="129"/>
      <c r="D28" s="129"/>
      <c r="E28" s="129"/>
      <c r="F28" s="129"/>
      <c r="G28" s="73"/>
      <c r="H28" s="73"/>
      <c r="I28" s="26"/>
      <c r="J28" s="26"/>
      <c r="K28" s="26"/>
    </row>
    <row r="29" spans="1:11" x14ac:dyDescent="0.25">
      <c r="B29" s="132" t="s">
        <v>4</v>
      </c>
      <c r="C29" s="126"/>
      <c r="D29" s="126"/>
      <c r="E29" s="126"/>
      <c r="F29" s="126"/>
      <c r="G29" s="74"/>
      <c r="H29" s="74"/>
      <c r="I29" s="25">
        <v>0</v>
      </c>
      <c r="J29" s="25">
        <v>0</v>
      </c>
      <c r="K29" s="25">
        <v>0</v>
      </c>
    </row>
    <row r="30" spans="1:11" x14ac:dyDescent="0.25">
      <c r="B30" s="132" t="s">
        <v>5</v>
      </c>
      <c r="C30" s="126"/>
      <c r="D30" s="126"/>
      <c r="E30" s="126"/>
      <c r="F30" s="126"/>
      <c r="G30" s="74"/>
      <c r="H30" s="74"/>
      <c r="I30" s="33"/>
      <c r="J30" s="33">
        <f t="shared" ref="J30:K30" si="3">J22+J29</f>
        <v>0</v>
      </c>
      <c r="K30" s="33">
        <f t="shared" si="3"/>
        <v>0</v>
      </c>
    </row>
    <row r="31" spans="1:11" x14ac:dyDescent="0.25">
      <c r="B31" s="64"/>
      <c r="C31" s="65"/>
      <c r="D31" s="65"/>
      <c r="E31" s="65"/>
      <c r="F31" s="65"/>
      <c r="G31" s="65"/>
      <c r="H31" s="65"/>
      <c r="I31" s="66"/>
      <c r="J31" s="66"/>
      <c r="K31" s="66"/>
    </row>
    <row r="32" spans="1:11" x14ac:dyDescent="0.25">
      <c r="B32" s="64"/>
      <c r="C32" s="65"/>
      <c r="D32" s="65"/>
      <c r="E32" s="65"/>
      <c r="F32" s="65"/>
      <c r="G32" s="65"/>
      <c r="H32" s="65"/>
      <c r="I32" s="66"/>
      <c r="J32" s="66"/>
      <c r="K32" s="66"/>
    </row>
    <row r="33" spans="1:11" x14ac:dyDescent="0.25">
      <c r="B33" s="64"/>
      <c r="C33" s="65"/>
      <c r="D33" s="65"/>
      <c r="E33" s="65"/>
      <c r="F33" s="65"/>
      <c r="G33" s="65"/>
      <c r="H33" s="65"/>
      <c r="I33" s="66"/>
      <c r="J33" s="66"/>
      <c r="K33" s="66"/>
    </row>
    <row r="34" spans="1:11" x14ac:dyDescent="0.25">
      <c r="B34" s="64"/>
      <c r="C34" s="65"/>
      <c r="D34" s="65"/>
      <c r="E34" s="65"/>
      <c r="F34" s="65"/>
      <c r="G34" s="65"/>
      <c r="H34" s="65"/>
      <c r="I34" s="66"/>
      <c r="J34" s="66"/>
      <c r="K34" s="66"/>
    </row>
    <row r="35" spans="1:11" ht="18" x14ac:dyDescent="0.25">
      <c r="B35" s="18"/>
      <c r="C35" s="9"/>
      <c r="D35" s="9"/>
      <c r="E35" s="9"/>
      <c r="F35" s="9"/>
      <c r="G35" s="9"/>
      <c r="H35" s="9"/>
      <c r="I35" s="3"/>
      <c r="J35" s="3"/>
      <c r="K35" s="3"/>
    </row>
    <row r="36" spans="1:11" ht="18" customHeight="1" x14ac:dyDescent="0.25">
      <c r="A36" s="121" t="s">
        <v>55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</row>
    <row r="37" spans="1:11" ht="18" x14ac:dyDescent="0.25">
      <c r="B37" s="18"/>
      <c r="C37" s="9"/>
      <c r="D37" s="9"/>
      <c r="E37" s="9"/>
      <c r="F37" s="9"/>
      <c r="G37" s="9"/>
      <c r="H37" s="9"/>
      <c r="I37" s="3"/>
      <c r="J37" s="3"/>
      <c r="K37" s="3"/>
    </row>
    <row r="38" spans="1:11" ht="38.25" x14ac:dyDescent="0.25">
      <c r="B38" s="21"/>
      <c r="C38" s="22"/>
      <c r="D38" s="22"/>
      <c r="E38" s="23"/>
      <c r="F38" s="24"/>
      <c r="G38" s="4" t="s">
        <v>93</v>
      </c>
      <c r="H38" s="4" t="s">
        <v>92</v>
      </c>
      <c r="I38" s="4" t="s">
        <v>64</v>
      </c>
      <c r="J38" s="4" t="s">
        <v>65</v>
      </c>
      <c r="K38" s="4" t="s">
        <v>66</v>
      </c>
    </row>
    <row r="39" spans="1:11" ht="15" customHeight="1" x14ac:dyDescent="0.25">
      <c r="B39" s="134" t="s">
        <v>60</v>
      </c>
      <c r="C39" s="138"/>
      <c r="D39" s="138"/>
      <c r="E39" s="138"/>
      <c r="F39" s="138"/>
      <c r="G39" s="88">
        <v>-2682.74</v>
      </c>
      <c r="H39" s="88">
        <v>5857.87</v>
      </c>
      <c r="I39" s="80">
        <v>1592.89</v>
      </c>
      <c r="J39" s="80">
        <v>0</v>
      </c>
      <c r="K39" s="81">
        <v>0</v>
      </c>
    </row>
    <row r="40" spans="1:11" ht="15" customHeight="1" x14ac:dyDescent="0.25">
      <c r="B40" s="132" t="s">
        <v>61</v>
      </c>
      <c r="C40" s="126"/>
      <c r="D40" s="126"/>
      <c r="E40" s="126"/>
      <c r="F40" s="126"/>
      <c r="G40" s="78"/>
      <c r="H40" s="78"/>
      <c r="I40" s="82"/>
      <c r="J40" s="82">
        <f>J30+J39</f>
        <v>0</v>
      </c>
      <c r="K40" s="83">
        <f>K30+K39</f>
        <v>0</v>
      </c>
    </row>
    <row r="41" spans="1:11" ht="45" customHeight="1" x14ac:dyDescent="0.25">
      <c r="B41" s="125" t="s">
        <v>62</v>
      </c>
      <c r="C41" s="137"/>
      <c r="D41" s="137"/>
      <c r="E41" s="137"/>
      <c r="F41" s="137"/>
      <c r="G41" s="84">
        <f>G22+G29+G39-G40</f>
        <v>7450.7600000000293</v>
      </c>
      <c r="H41" s="84">
        <f>H22+H29+H39+H40</f>
        <v>-2.4556356947869062E-11</v>
      </c>
      <c r="I41" s="84">
        <f>I22+I29+I39-I40</f>
        <v>-1.3869794202037156E-11</v>
      </c>
      <c r="J41" s="82">
        <f>J22+J29+J39-J40</f>
        <v>0</v>
      </c>
      <c r="K41" s="83">
        <f>K22+K29+K39-K40</f>
        <v>0</v>
      </c>
    </row>
    <row r="42" spans="1:11" ht="45" customHeight="1" x14ac:dyDescent="0.25">
      <c r="B42" s="67"/>
      <c r="C42" s="67"/>
      <c r="D42" s="67"/>
      <c r="E42" s="67"/>
      <c r="F42" s="67"/>
      <c r="G42" s="67"/>
      <c r="H42" s="67"/>
      <c r="I42" s="68"/>
      <c r="J42" s="68"/>
      <c r="K42" s="68"/>
    </row>
    <row r="44" spans="1:11" ht="15.75" customHeight="1" x14ac:dyDescent="0.25">
      <c r="A44" s="122" t="s">
        <v>63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2"/>
    </row>
    <row r="45" spans="1:11" ht="18" x14ac:dyDescent="0.25">
      <c r="B45" s="55"/>
      <c r="C45" s="56"/>
      <c r="D45" s="56"/>
      <c r="E45" s="56"/>
      <c r="F45" s="56"/>
      <c r="G45" s="56"/>
      <c r="H45" s="56"/>
      <c r="I45" s="57"/>
      <c r="J45" s="57"/>
      <c r="K45" s="57"/>
    </row>
    <row r="46" spans="1:11" ht="38.25" x14ac:dyDescent="0.25">
      <c r="B46" s="58"/>
      <c r="C46" s="59"/>
      <c r="D46" s="59"/>
      <c r="E46" s="60"/>
      <c r="F46" s="61"/>
      <c r="G46" s="4" t="s">
        <v>93</v>
      </c>
      <c r="H46" s="4" t="s">
        <v>92</v>
      </c>
      <c r="I46" s="4" t="s">
        <v>64</v>
      </c>
      <c r="J46" s="4" t="s">
        <v>65</v>
      </c>
      <c r="K46" s="4" t="s">
        <v>66</v>
      </c>
    </row>
    <row r="47" spans="1:11" x14ac:dyDescent="0.25">
      <c r="B47" s="134" t="s">
        <v>60</v>
      </c>
      <c r="C47" s="138"/>
      <c r="D47" s="138"/>
      <c r="E47" s="138"/>
      <c r="F47" s="138"/>
      <c r="G47" s="47"/>
      <c r="H47" s="47"/>
      <c r="I47" s="53"/>
      <c r="J47" s="53"/>
      <c r="K47" s="54"/>
    </row>
    <row r="48" spans="1:11" ht="28.5" customHeight="1" x14ac:dyDescent="0.25">
      <c r="B48" s="134" t="s">
        <v>3</v>
      </c>
      <c r="C48" s="138"/>
      <c r="D48" s="138"/>
      <c r="E48" s="138"/>
      <c r="F48" s="138"/>
      <c r="G48" s="47"/>
      <c r="H48" s="47"/>
      <c r="I48" s="53">
        <v>0</v>
      </c>
      <c r="J48" s="53">
        <v>0</v>
      </c>
      <c r="K48" s="54">
        <v>0</v>
      </c>
    </row>
    <row r="49" spans="2:11" x14ac:dyDescent="0.25">
      <c r="B49" s="134" t="s">
        <v>67</v>
      </c>
      <c r="C49" s="135"/>
      <c r="D49" s="135"/>
      <c r="E49" s="135"/>
      <c r="F49" s="135"/>
      <c r="G49" s="86"/>
      <c r="H49" s="86"/>
      <c r="I49" s="53">
        <v>0</v>
      </c>
      <c r="J49" s="53">
        <v>0</v>
      </c>
      <c r="K49" s="54">
        <v>0</v>
      </c>
    </row>
    <row r="50" spans="2:11" ht="15" customHeight="1" x14ac:dyDescent="0.25">
      <c r="B50" s="132" t="s">
        <v>61</v>
      </c>
      <c r="C50" s="126"/>
      <c r="D50" s="126"/>
      <c r="E50" s="126"/>
      <c r="F50" s="126"/>
      <c r="G50" s="74"/>
      <c r="H50" s="74"/>
      <c r="I50" s="27">
        <f t="shared" ref="I50:K50" si="4">I47-I48+I49</f>
        <v>0</v>
      </c>
      <c r="J50" s="27">
        <f t="shared" si="4"/>
        <v>0</v>
      </c>
      <c r="K50" s="62">
        <f t="shared" si="4"/>
        <v>0</v>
      </c>
    </row>
  </sheetData>
  <mergeCells count="27">
    <mergeCell ref="B49:F49"/>
    <mergeCell ref="B50:F50"/>
    <mergeCell ref="B27:F27"/>
    <mergeCell ref="B28:F28"/>
    <mergeCell ref="B29:F29"/>
    <mergeCell ref="B30:F30"/>
    <mergeCell ref="B41:F41"/>
    <mergeCell ref="B47:F47"/>
    <mergeCell ref="B48:F48"/>
    <mergeCell ref="B39:F39"/>
    <mergeCell ref="B40:F40"/>
    <mergeCell ref="A24:K24"/>
    <mergeCell ref="A36:K36"/>
    <mergeCell ref="A44:K44"/>
    <mergeCell ref="A3:K3"/>
    <mergeCell ref="A4:K4"/>
    <mergeCell ref="A5:K5"/>
    <mergeCell ref="A6:K6"/>
    <mergeCell ref="B16:F16"/>
    <mergeCell ref="B17:F17"/>
    <mergeCell ref="B18:F18"/>
    <mergeCell ref="A9:K9"/>
    <mergeCell ref="A11:K11"/>
    <mergeCell ref="A13:K13"/>
    <mergeCell ref="B21:F21"/>
    <mergeCell ref="B22:F22"/>
    <mergeCell ref="B20:F20"/>
  </mergeCells>
  <pageMargins left="0.31496062992125984" right="0.31496062992125984" top="0.35433070866141736" bottom="0.35433070866141736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6"/>
  <sheetViews>
    <sheetView topLeftCell="A34" workbookViewId="0">
      <selection activeCell="N30" sqref="N30"/>
    </sheetView>
  </sheetViews>
  <sheetFormatPr defaultRowHeight="15" x14ac:dyDescent="0.25"/>
  <cols>
    <col min="1" max="1" width="1.85546875" customWidth="1"/>
    <col min="2" max="2" width="7.140625" customWidth="1"/>
    <col min="3" max="3" width="8.140625" customWidth="1"/>
    <col min="4" max="4" width="36.28515625" customWidth="1"/>
    <col min="5" max="6" width="16.7109375" customWidth="1"/>
    <col min="7" max="9" width="17.7109375" customWidth="1"/>
  </cols>
  <sheetData>
    <row r="1" spans="1:9" ht="42" customHeight="1" x14ac:dyDescent="0.25">
      <c r="A1" s="121" t="s">
        <v>57</v>
      </c>
      <c r="B1" s="121"/>
      <c r="C1" s="121"/>
      <c r="D1" s="121"/>
      <c r="E1" s="121"/>
      <c r="F1" s="121"/>
      <c r="G1" s="121"/>
      <c r="H1" s="121"/>
      <c r="I1" s="121"/>
    </row>
    <row r="2" spans="1:9" ht="18" customHeight="1" x14ac:dyDescent="0.25">
      <c r="B2" s="5"/>
      <c r="C2" s="5"/>
      <c r="D2" s="5"/>
      <c r="E2" s="5"/>
      <c r="F2" s="5"/>
      <c r="G2" s="5"/>
      <c r="H2" s="5"/>
      <c r="I2" s="5"/>
    </row>
    <row r="3" spans="1:9" ht="15.75" customHeight="1" x14ac:dyDescent="0.25">
      <c r="A3" s="121" t="s">
        <v>23</v>
      </c>
      <c r="B3" s="121"/>
      <c r="C3" s="121"/>
      <c r="D3" s="121"/>
      <c r="E3" s="121"/>
      <c r="F3" s="121"/>
      <c r="G3" s="121"/>
      <c r="H3" s="121"/>
      <c r="I3" s="121"/>
    </row>
    <row r="4" spans="1:9" ht="18" x14ac:dyDescent="0.25">
      <c r="B4" s="5"/>
      <c r="C4" s="5"/>
      <c r="D4" s="5"/>
      <c r="E4" s="5"/>
      <c r="F4" s="5"/>
      <c r="G4" s="5"/>
      <c r="H4" s="6"/>
      <c r="I4" s="6"/>
    </row>
    <row r="5" spans="1:9" ht="18" customHeight="1" x14ac:dyDescent="0.25">
      <c r="A5" s="121" t="s">
        <v>7</v>
      </c>
      <c r="B5" s="121"/>
      <c r="C5" s="121"/>
      <c r="D5" s="121"/>
      <c r="E5" s="121"/>
      <c r="F5" s="121"/>
      <c r="G5" s="121"/>
      <c r="H5" s="121"/>
      <c r="I5" s="121"/>
    </row>
    <row r="6" spans="1:9" ht="18" x14ac:dyDescent="0.25">
      <c r="B6" s="5"/>
      <c r="C6" s="5"/>
      <c r="D6" s="5"/>
      <c r="E6" s="5"/>
      <c r="F6" s="5"/>
      <c r="G6" s="5"/>
      <c r="H6" s="6"/>
      <c r="I6" s="6"/>
    </row>
    <row r="7" spans="1:9" ht="15.75" customHeight="1" x14ac:dyDescent="0.25">
      <c r="A7" s="121" t="s">
        <v>68</v>
      </c>
      <c r="B7" s="121"/>
      <c r="C7" s="121"/>
      <c r="D7" s="121"/>
      <c r="E7" s="121"/>
      <c r="F7" s="121"/>
      <c r="G7" s="121"/>
      <c r="H7" s="121"/>
      <c r="I7" s="121"/>
    </row>
    <row r="8" spans="1:9" ht="18" x14ac:dyDescent="0.25">
      <c r="B8" s="5"/>
      <c r="C8" s="5"/>
      <c r="D8" s="5"/>
      <c r="E8" s="5"/>
      <c r="F8" s="5"/>
      <c r="G8" s="5"/>
      <c r="H8" s="6"/>
      <c r="I8" s="6"/>
    </row>
    <row r="9" spans="1:9" ht="25.5" x14ac:dyDescent="0.25">
      <c r="B9" s="17" t="s">
        <v>8</v>
      </c>
      <c r="C9" s="16" t="s">
        <v>9</v>
      </c>
      <c r="D9" s="16" t="s">
        <v>6</v>
      </c>
      <c r="E9" s="16" t="s">
        <v>93</v>
      </c>
      <c r="F9" s="17" t="s">
        <v>92</v>
      </c>
      <c r="G9" s="17" t="s">
        <v>58</v>
      </c>
      <c r="H9" s="17" t="s">
        <v>33</v>
      </c>
      <c r="I9" s="17" t="s">
        <v>59</v>
      </c>
    </row>
    <row r="10" spans="1:9" x14ac:dyDescent="0.25">
      <c r="B10" s="17"/>
      <c r="C10" s="16"/>
      <c r="D10" s="52" t="s">
        <v>70</v>
      </c>
      <c r="E10" s="87">
        <f>E11</f>
        <v>182775.63999999998</v>
      </c>
      <c r="F10" s="87">
        <f>F11</f>
        <v>225657.71</v>
      </c>
      <c r="G10" s="87">
        <f t="shared" ref="G10:I10" si="0">G11</f>
        <v>266788.11</v>
      </c>
      <c r="H10" s="87">
        <f t="shared" si="0"/>
        <v>271350</v>
      </c>
      <c r="I10" s="87">
        <f t="shared" si="0"/>
        <v>271800</v>
      </c>
    </row>
    <row r="11" spans="1:9" ht="15.75" customHeight="1" x14ac:dyDescent="0.25">
      <c r="B11" s="47">
        <v>6</v>
      </c>
      <c r="C11" s="47"/>
      <c r="D11" s="47" t="s">
        <v>11</v>
      </c>
      <c r="E11" s="88">
        <f>E13+E15+E17+E19+E21</f>
        <v>182775.63999999998</v>
      </c>
      <c r="F11" s="88">
        <f>F13+F15+F17+F19+F21</f>
        <v>225657.71</v>
      </c>
      <c r="G11" s="88">
        <f t="shared" ref="G11:I11" si="1">G13+G15+G17+G19+G21</f>
        <v>266788.11</v>
      </c>
      <c r="H11" s="88">
        <f t="shared" si="1"/>
        <v>271350</v>
      </c>
      <c r="I11" s="88">
        <f t="shared" si="1"/>
        <v>271800</v>
      </c>
    </row>
    <row r="12" spans="1:9" ht="15.75" customHeight="1" x14ac:dyDescent="0.25">
      <c r="B12" s="10"/>
      <c r="C12" s="10"/>
      <c r="D12" s="10"/>
      <c r="E12" s="89"/>
      <c r="F12" s="89"/>
      <c r="G12" s="32"/>
      <c r="H12" s="32"/>
      <c r="I12" s="32"/>
    </row>
    <row r="13" spans="1:9" ht="25.5" x14ac:dyDescent="0.25">
      <c r="B13" s="10"/>
      <c r="C13" s="14">
        <v>63</v>
      </c>
      <c r="D13" s="14" t="s">
        <v>34</v>
      </c>
      <c r="E13" s="110">
        <v>477.8</v>
      </c>
      <c r="F13" s="110">
        <v>265.45</v>
      </c>
      <c r="G13" s="39">
        <v>486</v>
      </c>
      <c r="H13" s="32">
        <f>14*3.6*9</f>
        <v>453.59999999999997</v>
      </c>
      <c r="I13" s="32">
        <f>6*3.6*9</f>
        <v>194.4</v>
      </c>
    </row>
    <row r="14" spans="1:9" x14ac:dyDescent="0.25">
      <c r="B14" s="10"/>
      <c r="C14" s="14"/>
      <c r="D14" s="14"/>
      <c r="E14" s="90"/>
      <c r="F14" s="90"/>
      <c r="G14" s="39"/>
      <c r="H14" s="32"/>
      <c r="I14" s="32"/>
    </row>
    <row r="15" spans="1:9" x14ac:dyDescent="0.25">
      <c r="B15" s="36"/>
      <c r="C15" s="36">
        <v>64</v>
      </c>
      <c r="D15" s="36" t="s">
        <v>48</v>
      </c>
      <c r="E15" s="93">
        <v>299.83</v>
      </c>
      <c r="F15" s="93"/>
      <c r="G15" s="39"/>
      <c r="H15" s="39"/>
      <c r="I15" s="39"/>
    </row>
    <row r="16" spans="1:9" x14ac:dyDescent="0.25">
      <c r="B16" s="36"/>
      <c r="C16" s="36"/>
      <c r="D16" s="36"/>
      <c r="E16" s="93"/>
      <c r="F16" s="93"/>
      <c r="G16" s="39"/>
      <c r="H16" s="39"/>
      <c r="I16" s="39"/>
    </row>
    <row r="17" spans="1:9" ht="38.25" x14ac:dyDescent="0.25">
      <c r="B17" s="36"/>
      <c r="C17" s="36">
        <v>65</v>
      </c>
      <c r="D17" s="38" t="s">
        <v>36</v>
      </c>
      <c r="E17" s="111">
        <v>20150.64</v>
      </c>
      <c r="F17" s="111">
        <v>21899.26</v>
      </c>
      <c r="G17" s="39">
        <v>31847</v>
      </c>
      <c r="H17" s="39">
        <v>32300</v>
      </c>
      <c r="I17" s="39">
        <v>31900</v>
      </c>
    </row>
    <row r="18" spans="1:9" x14ac:dyDescent="0.25">
      <c r="B18" s="36"/>
      <c r="C18" s="36"/>
      <c r="D18" s="38"/>
      <c r="E18" s="92"/>
      <c r="F18" s="92"/>
      <c r="G18" s="39"/>
      <c r="H18" s="39"/>
      <c r="I18" s="39"/>
    </row>
    <row r="19" spans="1:9" ht="38.25" x14ac:dyDescent="0.25">
      <c r="B19" s="36"/>
      <c r="C19" s="36">
        <v>66</v>
      </c>
      <c r="D19" s="38" t="s">
        <v>104</v>
      </c>
      <c r="E19" s="111">
        <v>79.63</v>
      </c>
      <c r="F19" s="111"/>
      <c r="G19" s="39">
        <v>79</v>
      </c>
      <c r="H19" s="39">
        <v>79</v>
      </c>
      <c r="I19" s="39">
        <v>79</v>
      </c>
    </row>
    <row r="20" spans="1:9" x14ac:dyDescent="0.25">
      <c r="B20" s="36"/>
      <c r="C20" s="36"/>
      <c r="D20" s="38"/>
      <c r="E20" s="92"/>
      <c r="F20" s="92"/>
      <c r="G20" s="39"/>
      <c r="H20" s="39"/>
      <c r="I20" s="39"/>
    </row>
    <row r="21" spans="1:9" ht="25.5" x14ac:dyDescent="0.25">
      <c r="B21" s="36"/>
      <c r="C21" s="36">
        <v>67</v>
      </c>
      <c r="D21" s="94" t="s">
        <v>37</v>
      </c>
      <c r="E21" s="112">
        <v>161767.74</v>
      </c>
      <c r="F21" s="112">
        <v>203493</v>
      </c>
      <c r="G21" s="39">
        <f>235969-1592.89</f>
        <v>234376.11</v>
      </c>
      <c r="H21" s="39">
        <f>271350-H13-H17-H19</f>
        <v>238517.40000000002</v>
      </c>
      <c r="I21" s="39">
        <f>271800-I13-I17-I19</f>
        <v>239626.59999999998</v>
      </c>
    </row>
    <row r="32" spans="1:9" ht="15.75" customHeight="1" x14ac:dyDescent="0.25">
      <c r="A32" s="121" t="s">
        <v>69</v>
      </c>
      <c r="B32" s="121"/>
      <c r="C32" s="121"/>
      <c r="D32" s="121"/>
      <c r="E32" s="121"/>
      <c r="F32" s="121"/>
      <c r="G32" s="121"/>
      <c r="H32" s="121"/>
      <c r="I32" s="121"/>
    </row>
    <row r="33" spans="2:9" ht="18" x14ac:dyDescent="0.25">
      <c r="B33" s="5"/>
      <c r="C33" s="5"/>
      <c r="D33" s="5"/>
      <c r="E33" s="5"/>
      <c r="F33" s="5"/>
      <c r="G33" s="5"/>
      <c r="H33" s="6"/>
      <c r="I33" s="6"/>
    </row>
    <row r="34" spans="2:9" ht="25.5" x14ac:dyDescent="0.25">
      <c r="B34" s="17" t="s">
        <v>8</v>
      </c>
      <c r="C34" s="16" t="s">
        <v>9</v>
      </c>
      <c r="D34" s="16" t="s">
        <v>13</v>
      </c>
      <c r="E34" s="16" t="s">
        <v>93</v>
      </c>
      <c r="F34" s="17" t="s">
        <v>92</v>
      </c>
      <c r="G34" s="17" t="s">
        <v>58</v>
      </c>
      <c r="H34" s="17" t="s">
        <v>33</v>
      </c>
      <c r="I34" s="17" t="s">
        <v>59</v>
      </c>
    </row>
    <row r="35" spans="2:9" x14ac:dyDescent="0.25">
      <c r="B35" s="17"/>
      <c r="C35" s="16"/>
      <c r="D35" s="52" t="s">
        <v>71</v>
      </c>
      <c r="E35" s="87">
        <f>E37+E45</f>
        <v>172642.13999999998</v>
      </c>
      <c r="F35" s="87">
        <f t="shared" ref="F35:I35" si="2">F37+F45</f>
        <v>231515.58000000002</v>
      </c>
      <c r="G35" s="87">
        <f t="shared" si="2"/>
        <v>268381</v>
      </c>
      <c r="H35" s="87">
        <f t="shared" si="2"/>
        <v>271350</v>
      </c>
      <c r="I35" s="87">
        <f t="shared" si="2"/>
        <v>271800</v>
      </c>
    </row>
    <row r="36" spans="2:9" x14ac:dyDescent="0.25">
      <c r="B36" s="48"/>
      <c r="C36" s="49"/>
      <c r="D36" s="49"/>
      <c r="E36" s="95"/>
      <c r="F36" s="95"/>
      <c r="G36" s="96"/>
      <c r="H36" s="96"/>
      <c r="I36" s="96"/>
    </row>
    <row r="37" spans="2:9" ht="15.75" customHeight="1" x14ac:dyDescent="0.25">
      <c r="B37" s="10">
        <v>3</v>
      </c>
      <c r="C37" s="10"/>
      <c r="D37" s="10" t="s">
        <v>14</v>
      </c>
      <c r="E37" s="89">
        <f>E39+E41+E43</f>
        <v>168245.37</v>
      </c>
      <c r="F37" s="89">
        <f>F39+F41+F43</f>
        <v>225626.57</v>
      </c>
      <c r="G37" s="46">
        <f>G39+G41+G43</f>
        <v>266281</v>
      </c>
      <c r="H37" s="46">
        <f>H39+H41+H43</f>
        <v>267950</v>
      </c>
      <c r="I37" s="46">
        <f>I39+I41+I43</f>
        <v>270000</v>
      </c>
    </row>
    <row r="38" spans="2:9" ht="15.75" customHeight="1" x14ac:dyDescent="0.25">
      <c r="B38" s="10"/>
      <c r="C38" s="10"/>
      <c r="D38" s="10"/>
      <c r="E38" s="89"/>
      <c r="F38" s="89"/>
      <c r="G38" s="32"/>
      <c r="H38" s="32"/>
      <c r="I38" s="32"/>
    </row>
    <row r="39" spans="2:9" ht="15.75" customHeight="1" x14ac:dyDescent="0.25">
      <c r="B39" s="10"/>
      <c r="C39" s="14">
        <v>31</v>
      </c>
      <c r="D39" s="14" t="s">
        <v>15</v>
      </c>
      <c r="E39" s="90">
        <v>132431.34</v>
      </c>
      <c r="F39" s="90">
        <v>173768.41</v>
      </c>
      <c r="G39" s="32">
        <v>210843</v>
      </c>
      <c r="H39" s="32">
        <v>211000</v>
      </c>
      <c r="I39" s="32">
        <v>212000</v>
      </c>
    </row>
    <row r="40" spans="2:9" x14ac:dyDescent="0.25">
      <c r="B40" s="36"/>
      <c r="C40" s="36"/>
      <c r="D40" s="37"/>
      <c r="E40" s="91"/>
      <c r="F40" s="91"/>
      <c r="G40" s="39"/>
      <c r="H40" s="39"/>
      <c r="I40" s="39"/>
    </row>
    <row r="41" spans="2:9" x14ac:dyDescent="0.25">
      <c r="B41" s="11"/>
      <c r="C41" s="11">
        <v>32</v>
      </c>
      <c r="D41" s="11" t="s">
        <v>26</v>
      </c>
      <c r="E41" s="97">
        <v>35007.01</v>
      </c>
      <c r="F41" s="97">
        <v>50929.1</v>
      </c>
      <c r="G41" s="32">
        <v>54670</v>
      </c>
      <c r="H41" s="32">
        <v>56000</v>
      </c>
      <c r="I41" s="32">
        <v>57000</v>
      </c>
    </row>
    <row r="42" spans="2:9" x14ac:dyDescent="0.25">
      <c r="B42" s="11"/>
      <c r="C42" s="11"/>
      <c r="D42" s="37"/>
      <c r="E42" s="91"/>
      <c r="F42" s="91"/>
      <c r="G42" s="32"/>
      <c r="H42" s="32"/>
      <c r="I42" s="32"/>
    </row>
    <row r="43" spans="2:9" x14ac:dyDescent="0.25">
      <c r="B43" s="11"/>
      <c r="C43" s="11">
        <v>34</v>
      </c>
      <c r="D43" s="11" t="s">
        <v>39</v>
      </c>
      <c r="E43" s="97">
        <v>807.02</v>
      </c>
      <c r="F43" s="97">
        <v>929.06</v>
      </c>
      <c r="G43" s="32">
        <v>768</v>
      </c>
      <c r="H43" s="32">
        <v>950</v>
      </c>
      <c r="I43" s="32">
        <v>1000</v>
      </c>
    </row>
    <row r="44" spans="2:9" x14ac:dyDescent="0.25">
      <c r="B44" s="11"/>
      <c r="C44" s="11"/>
      <c r="D44" s="37"/>
      <c r="E44" s="91"/>
      <c r="F44" s="91"/>
      <c r="G44" s="32"/>
      <c r="H44" s="32"/>
      <c r="I44" s="32"/>
    </row>
    <row r="45" spans="2:9" ht="30" customHeight="1" x14ac:dyDescent="0.25">
      <c r="B45" s="13">
        <v>4</v>
      </c>
      <c r="C45" s="13"/>
      <c r="D45" s="19" t="s">
        <v>16</v>
      </c>
      <c r="E45" s="89">
        <f>E46</f>
        <v>4396.7700000000004</v>
      </c>
      <c r="F45" s="89">
        <f>F46</f>
        <v>5889.01</v>
      </c>
      <c r="G45" s="46">
        <f t="shared" ref="G45:I45" si="3">G46</f>
        <v>2100</v>
      </c>
      <c r="H45" s="46">
        <f t="shared" si="3"/>
        <v>3400</v>
      </c>
      <c r="I45" s="46">
        <f t="shared" si="3"/>
        <v>1800</v>
      </c>
    </row>
    <row r="46" spans="2:9" ht="25.5" x14ac:dyDescent="0.25">
      <c r="B46" s="14"/>
      <c r="C46" s="14">
        <v>42</v>
      </c>
      <c r="D46" s="20" t="s">
        <v>40</v>
      </c>
      <c r="E46" s="90">
        <v>4396.7700000000004</v>
      </c>
      <c r="F46" s="90">
        <v>5889.01</v>
      </c>
      <c r="G46" s="32">
        <v>2100</v>
      </c>
      <c r="H46" s="32">
        <v>3400</v>
      </c>
      <c r="I46" s="40">
        <v>1800</v>
      </c>
    </row>
  </sheetData>
  <mergeCells count="5">
    <mergeCell ref="A1:I1"/>
    <mergeCell ref="A3:I3"/>
    <mergeCell ref="A5:I5"/>
    <mergeCell ref="A7:I7"/>
    <mergeCell ref="A32:I32"/>
  </mergeCells>
  <pageMargins left="0.31496062992125984" right="0.31496062992125984" top="0.55118110236220474" bottom="0.55118110236220474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8E710-69F6-412C-921B-035829FDEC43}">
  <dimension ref="A1:H42"/>
  <sheetViews>
    <sheetView topLeftCell="A28" workbookViewId="0">
      <selection activeCell="F36" sqref="F36"/>
    </sheetView>
  </sheetViews>
  <sheetFormatPr defaultRowHeight="15" x14ac:dyDescent="0.25"/>
  <cols>
    <col min="2" max="2" width="25.28515625" customWidth="1"/>
    <col min="3" max="7" width="18.7109375" customWidth="1"/>
  </cols>
  <sheetData>
    <row r="1" spans="1:8" ht="42" customHeight="1" x14ac:dyDescent="0.25">
      <c r="A1" s="121" t="s">
        <v>57</v>
      </c>
      <c r="B1" s="121"/>
      <c r="C1" s="121"/>
      <c r="D1" s="121"/>
      <c r="E1" s="121"/>
      <c r="F1" s="121"/>
      <c r="G1" s="121"/>
      <c r="H1" s="121"/>
    </row>
    <row r="2" spans="1:8" ht="18" customHeight="1" x14ac:dyDescent="0.25">
      <c r="B2" s="5"/>
      <c r="C2" s="5"/>
      <c r="D2" s="5"/>
      <c r="E2" s="5"/>
      <c r="F2" s="5"/>
      <c r="G2" s="5"/>
      <c r="H2" s="5"/>
    </row>
    <row r="3" spans="1:8" ht="15.75" x14ac:dyDescent="0.25">
      <c r="A3" s="121" t="s">
        <v>23</v>
      </c>
      <c r="B3" s="121"/>
      <c r="C3" s="121"/>
      <c r="D3" s="121"/>
      <c r="E3" s="121"/>
      <c r="F3" s="121"/>
      <c r="G3" s="121"/>
      <c r="H3" s="121"/>
    </row>
    <row r="4" spans="1:8" ht="18" x14ac:dyDescent="0.25">
      <c r="B4" s="5"/>
      <c r="C4" s="5"/>
      <c r="D4" s="5"/>
      <c r="E4" s="5"/>
      <c r="F4" s="5"/>
      <c r="G4" s="5"/>
      <c r="H4" s="6"/>
    </row>
    <row r="5" spans="1:8" ht="18" customHeight="1" x14ac:dyDescent="0.25">
      <c r="A5" s="121" t="s">
        <v>7</v>
      </c>
      <c r="B5" s="121"/>
      <c r="C5" s="121"/>
      <c r="D5" s="121"/>
      <c r="E5" s="121"/>
      <c r="F5" s="121"/>
      <c r="G5" s="121"/>
      <c r="H5" s="121"/>
    </row>
    <row r="6" spans="1:8" ht="18" x14ac:dyDescent="0.25">
      <c r="B6" s="5"/>
      <c r="C6" s="5"/>
      <c r="D6" s="5"/>
      <c r="E6" s="5"/>
      <c r="F6" s="6"/>
      <c r="G6" s="6"/>
    </row>
    <row r="7" spans="1:8" ht="15.75" customHeight="1" x14ac:dyDescent="0.25">
      <c r="A7" s="121" t="s">
        <v>72</v>
      </c>
      <c r="B7" s="121"/>
      <c r="C7" s="121"/>
      <c r="D7" s="121"/>
      <c r="E7" s="121"/>
      <c r="F7" s="121"/>
      <c r="G7" s="121"/>
      <c r="H7" s="121"/>
    </row>
    <row r="8" spans="1:8" ht="18" x14ac:dyDescent="0.25">
      <c r="B8" s="5"/>
      <c r="C8" s="5"/>
      <c r="D8" s="5"/>
      <c r="E8" s="5"/>
      <c r="F8" s="6"/>
      <c r="G8" s="6"/>
    </row>
    <row r="9" spans="1:8" ht="25.5" x14ac:dyDescent="0.25">
      <c r="B9" s="17" t="s">
        <v>73</v>
      </c>
      <c r="C9" s="16" t="s">
        <v>93</v>
      </c>
      <c r="D9" s="17" t="s">
        <v>92</v>
      </c>
      <c r="E9" s="17" t="s">
        <v>58</v>
      </c>
      <c r="F9" s="17" t="s">
        <v>33</v>
      </c>
      <c r="G9" s="17" t="s">
        <v>59</v>
      </c>
    </row>
    <row r="10" spans="1:8" x14ac:dyDescent="0.25">
      <c r="B10" s="63" t="s">
        <v>0</v>
      </c>
      <c r="C10" s="96">
        <f>C12+C14+C16+C18</f>
        <v>182775.63999999998</v>
      </c>
      <c r="D10" s="96">
        <f>D12+D14+D16+D18</f>
        <v>225657.71000000002</v>
      </c>
      <c r="E10" s="96">
        <f>E12+E14+E16+E18+E20</f>
        <v>268381</v>
      </c>
      <c r="F10" s="96">
        <f t="shared" ref="F10:G10" si="0">F12+F14+F16+F18</f>
        <v>271350</v>
      </c>
      <c r="G10" s="96">
        <f t="shared" si="0"/>
        <v>271800</v>
      </c>
    </row>
    <row r="11" spans="1:8" x14ac:dyDescent="0.25">
      <c r="B11" s="63"/>
      <c r="C11" s="96"/>
      <c r="D11" s="96"/>
      <c r="E11" s="50"/>
      <c r="F11" s="50"/>
      <c r="G11" s="50"/>
    </row>
    <row r="12" spans="1:8" x14ac:dyDescent="0.25">
      <c r="B12" s="19" t="s">
        <v>94</v>
      </c>
      <c r="C12" s="114">
        <v>161767.74</v>
      </c>
      <c r="D12" s="114">
        <v>203493</v>
      </c>
      <c r="E12" s="115">
        <f>235969-1592.89</f>
        <v>234376.11</v>
      </c>
      <c r="F12" s="115">
        <f>271350-F14-F16-F18</f>
        <v>238517.4</v>
      </c>
      <c r="G12" s="115">
        <f>271800-G14-G16-G18</f>
        <v>239626.6</v>
      </c>
    </row>
    <row r="13" spans="1:8" x14ac:dyDescent="0.25">
      <c r="B13" s="12"/>
      <c r="C13" s="98"/>
      <c r="D13" s="98"/>
      <c r="E13" s="32"/>
      <c r="F13" s="32"/>
      <c r="G13" s="32"/>
    </row>
    <row r="14" spans="1:8" x14ac:dyDescent="0.25">
      <c r="B14" s="19" t="s">
        <v>95</v>
      </c>
      <c r="C14" s="97">
        <v>20450.47</v>
      </c>
      <c r="D14" s="97">
        <v>21899.26</v>
      </c>
      <c r="E14" s="32">
        <v>31847</v>
      </c>
      <c r="F14" s="32">
        <v>32300</v>
      </c>
      <c r="G14" s="32">
        <v>31900</v>
      </c>
    </row>
    <row r="15" spans="1:8" x14ac:dyDescent="0.25">
      <c r="B15" s="19"/>
      <c r="C15" s="90"/>
      <c r="D15" s="90"/>
      <c r="E15" s="32"/>
      <c r="F15" s="32"/>
      <c r="G15" s="32"/>
    </row>
    <row r="16" spans="1:8" x14ac:dyDescent="0.25">
      <c r="B16" s="19" t="s">
        <v>96</v>
      </c>
      <c r="C16" s="101">
        <v>477.8</v>
      </c>
      <c r="D16" s="101">
        <v>265.45</v>
      </c>
      <c r="E16" s="32">
        <v>486</v>
      </c>
      <c r="F16" s="32">
        <v>453.6</v>
      </c>
      <c r="G16" s="32">
        <v>194.4</v>
      </c>
    </row>
    <row r="17" spans="2:7" x14ac:dyDescent="0.25">
      <c r="B17" s="19"/>
      <c r="C17" s="115"/>
      <c r="D17" s="115"/>
      <c r="E17" s="32"/>
      <c r="F17" s="32"/>
      <c r="G17" s="40"/>
    </row>
    <row r="18" spans="2:7" x14ac:dyDescent="0.25">
      <c r="B18" s="19" t="s">
        <v>97</v>
      </c>
      <c r="C18" s="97">
        <v>79.63</v>
      </c>
      <c r="D18" s="97"/>
      <c r="E18" s="32">
        <v>79</v>
      </c>
      <c r="F18" s="32">
        <v>79</v>
      </c>
      <c r="G18" s="40">
        <v>79</v>
      </c>
    </row>
    <row r="19" spans="2:7" x14ac:dyDescent="0.25">
      <c r="B19" s="108"/>
      <c r="C19" s="108"/>
      <c r="D19" s="108"/>
      <c r="E19" s="108"/>
      <c r="F19" s="108"/>
      <c r="G19" s="108"/>
    </row>
    <row r="20" spans="2:7" ht="30" x14ac:dyDescent="0.25">
      <c r="B20" s="109" t="s">
        <v>103</v>
      </c>
      <c r="C20" s="108"/>
      <c r="D20" s="108"/>
      <c r="E20" s="42">
        <v>1592.89</v>
      </c>
      <c r="F20" s="42"/>
      <c r="G20" s="42"/>
    </row>
    <row r="30" spans="2:7" ht="15.75" x14ac:dyDescent="0.25">
      <c r="B30" s="121" t="s">
        <v>76</v>
      </c>
      <c r="C30" s="121"/>
      <c r="D30" s="121"/>
      <c r="E30" s="121"/>
      <c r="F30" s="121"/>
      <c r="G30" s="121"/>
    </row>
    <row r="31" spans="2:7" ht="18" x14ac:dyDescent="0.25">
      <c r="B31" s="5"/>
      <c r="C31" s="5"/>
      <c r="D31" s="5"/>
      <c r="E31" s="5"/>
      <c r="F31" s="6"/>
      <c r="G31" s="6"/>
    </row>
    <row r="32" spans="2:7" ht="25.5" x14ac:dyDescent="0.25">
      <c r="B32" s="17" t="s">
        <v>73</v>
      </c>
      <c r="C32" s="16" t="s">
        <v>93</v>
      </c>
      <c r="D32" s="17" t="s">
        <v>92</v>
      </c>
      <c r="E32" s="17" t="s">
        <v>58</v>
      </c>
      <c r="F32" s="17" t="s">
        <v>33</v>
      </c>
      <c r="G32" s="17" t="s">
        <v>59</v>
      </c>
    </row>
    <row r="33" spans="2:7" x14ac:dyDescent="0.25">
      <c r="B33" s="63" t="s">
        <v>1</v>
      </c>
      <c r="C33" s="96">
        <f>C35+C37+C39+C41</f>
        <v>172642.13999999998</v>
      </c>
      <c r="D33" s="96">
        <f t="shared" ref="D33:G33" si="1">D35+D37+D39+D41</f>
        <v>231515.58000000002</v>
      </c>
      <c r="E33" s="96">
        <f t="shared" si="1"/>
        <v>268381</v>
      </c>
      <c r="F33" s="96">
        <f t="shared" si="1"/>
        <v>271350</v>
      </c>
      <c r="G33" s="96">
        <f t="shared" si="1"/>
        <v>271800</v>
      </c>
    </row>
    <row r="34" spans="2:7" x14ac:dyDescent="0.25">
      <c r="B34" s="63"/>
      <c r="C34" s="96"/>
      <c r="D34" s="96"/>
      <c r="E34" s="96"/>
      <c r="F34" s="96"/>
      <c r="G34" s="96"/>
    </row>
    <row r="35" spans="2:7" x14ac:dyDescent="0.25">
      <c r="B35" s="19" t="s">
        <v>94</v>
      </c>
      <c r="C35" s="114">
        <v>151634.23999999999</v>
      </c>
      <c r="D35" s="114">
        <f>173768.41+28764.39+929.06+5889.01</f>
        <v>209350.87</v>
      </c>
      <c r="E35" s="32">
        <v>235969</v>
      </c>
      <c r="F35" s="32">
        <v>238517.4</v>
      </c>
      <c r="G35" s="32">
        <v>239626.6</v>
      </c>
    </row>
    <row r="36" spans="2:7" x14ac:dyDescent="0.25">
      <c r="B36" s="12"/>
      <c r="C36" s="98"/>
      <c r="D36" s="98"/>
      <c r="E36" s="32"/>
      <c r="F36" s="32"/>
      <c r="G36" s="32"/>
    </row>
    <row r="37" spans="2:7" x14ac:dyDescent="0.25">
      <c r="B37" s="19" t="s">
        <v>95</v>
      </c>
      <c r="C37" s="114">
        <v>20450.47</v>
      </c>
      <c r="D37" s="114">
        <v>21899.26</v>
      </c>
      <c r="E37" s="32">
        <v>31847</v>
      </c>
      <c r="F37" s="32">
        <v>32300</v>
      </c>
      <c r="G37" s="32">
        <v>31900</v>
      </c>
    </row>
    <row r="38" spans="2:7" x14ac:dyDescent="0.25">
      <c r="B38" s="19"/>
      <c r="C38" s="114"/>
      <c r="D38" s="114"/>
      <c r="E38" s="32"/>
      <c r="F38" s="32"/>
      <c r="G38" s="32"/>
    </row>
    <row r="39" spans="2:7" x14ac:dyDescent="0.25">
      <c r="B39" s="19" t="s">
        <v>96</v>
      </c>
      <c r="C39" s="114">
        <v>477.8</v>
      </c>
      <c r="D39" s="114">
        <v>265.45</v>
      </c>
      <c r="E39" s="32">
        <v>486</v>
      </c>
      <c r="F39" s="32">
        <v>453.6</v>
      </c>
      <c r="G39" s="32">
        <v>194.4</v>
      </c>
    </row>
    <row r="40" spans="2:7" x14ac:dyDescent="0.25">
      <c r="B40" s="19"/>
      <c r="C40" s="114"/>
      <c r="D40" s="114"/>
      <c r="E40" s="32"/>
      <c r="F40" s="32"/>
      <c r="G40" s="32"/>
    </row>
    <row r="41" spans="2:7" x14ac:dyDescent="0.25">
      <c r="B41" s="19" t="s">
        <v>97</v>
      </c>
      <c r="C41" s="114">
        <v>79.63</v>
      </c>
      <c r="D41" s="114"/>
      <c r="E41" s="32">
        <v>79</v>
      </c>
      <c r="F41" s="32">
        <v>79</v>
      </c>
      <c r="G41" s="32">
        <v>79</v>
      </c>
    </row>
    <row r="42" spans="2:7" x14ac:dyDescent="0.25">
      <c r="B42" s="12"/>
      <c r="C42" s="98"/>
      <c r="D42" s="98"/>
      <c r="E42" s="32"/>
      <c r="F42" s="32"/>
      <c r="G42" s="40"/>
    </row>
  </sheetData>
  <mergeCells count="5">
    <mergeCell ref="A3:H3"/>
    <mergeCell ref="A5:H5"/>
    <mergeCell ref="A7:H7"/>
    <mergeCell ref="B30:G30"/>
    <mergeCell ref="A1:H1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4"/>
  <sheetViews>
    <sheetView workbookViewId="0">
      <selection activeCell="G15" sqref="G15"/>
    </sheetView>
  </sheetViews>
  <sheetFormatPr defaultRowHeight="15" x14ac:dyDescent="0.25"/>
  <cols>
    <col min="1" max="1" width="7.5703125" customWidth="1"/>
    <col min="2" max="2" width="34.85546875" customWidth="1"/>
    <col min="3" max="7" width="17.7109375" customWidth="1"/>
  </cols>
  <sheetData>
    <row r="1" spans="1:8" ht="42" customHeight="1" x14ac:dyDescent="0.25">
      <c r="A1" s="121" t="s">
        <v>57</v>
      </c>
      <c r="B1" s="121"/>
      <c r="C1" s="121"/>
      <c r="D1" s="121"/>
      <c r="E1" s="121"/>
      <c r="F1" s="121"/>
      <c r="G1" s="121"/>
      <c r="H1" s="121"/>
    </row>
    <row r="2" spans="1:8" ht="18" customHeight="1" x14ac:dyDescent="0.25">
      <c r="B2" s="5"/>
      <c r="C2" s="5"/>
      <c r="D2" s="5"/>
      <c r="E2" s="5"/>
      <c r="F2" s="5"/>
      <c r="G2" s="5"/>
    </row>
    <row r="3" spans="1:8" ht="15.75" x14ac:dyDescent="0.25">
      <c r="A3" s="121" t="s">
        <v>23</v>
      </c>
      <c r="B3" s="121"/>
      <c r="C3" s="121"/>
      <c r="D3" s="121"/>
      <c r="E3" s="121"/>
      <c r="F3" s="121"/>
      <c r="G3" s="121"/>
      <c r="H3" s="121"/>
    </row>
    <row r="4" spans="1:8" ht="18" x14ac:dyDescent="0.25">
      <c r="B4" s="5"/>
      <c r="C4" s="5"/>
      <c r="D4" s="5"/>
      <c r="E4" s="5"/>
      <c r="F4" s="6"/>
      <c r="G4" s="6"/>
    </row>
    <row r="5" spans="1:8" ht="18" customHeight="1" x14ac:dyDescent="0.25">
      <c r="A5" s="121" t="s">
        <v>7</v>
      </c>
      <c r="B5" s="121"/>
      <c r="C5" s="121"/>
      <c r="D5" s="121"/>
      <c r="E5" s="121"/>
      <c r="F5" s="121"/>
      <c r="G5" s="121"/>
      <c r="H5" s="121"/>
    </row>
    <row r="6" spans="1:8" ht="18" x14ac:dyDescent="0.25">
      <c r="B6" s="5"/>
      <c r="C6" s="5"/>
      <c r="D6" s="5"/>
      <c r="E6" s="5"/>
      <c r="F6" s="6"/>
      <c r="G6" s="6"/>
    </row>
    <row r="7" spans="1:8" ht="15.75" customHeight="1" x14ac:dyDescent="0.25">
      <c r="A7" s="121" t="s">
        <v>17</v>
      </c>
      <c r="B7" s="121"/>
      <c r="C7" s="121"/>
      <c r="D7" s="121"/>
      <c r="E7" s="121"/>
      <c r="F7" s="121"/>
      <c r="G7" s="121"/>
      <c r="H7" s="121"/>
    </row>
    <row r="8" spans="1:8" ht="18" x14ac:dyDescent="0.25">
      <c r="B8" s="5"/>
      <c r="C8" s="5"/>
      <c r="D8" s="5"/>
      <c r="E8" s="5"/>
      <c r="F8" s="6"/>
      <c r="G8" s="6"/>
    </row>
    <row r="9" spans="1:8" ht="25.5" x14ac:dyDescent="0.25">
      <c r="B9" s="17" t="s">
        <v>18</v>
      </c>
      <c r="C9" s="16" t="s">
        <v>93</v>
      </c>
      <c r="D9" s="17" t="s">
        <v>92</v>
      </c>
      <c r="E9" s="17" t="s">
        <v>58</v>
      </c>
      <c r="F9" s="17" t="s">
        <v>33</v>
      </c>
      <c r="G9" s="17" t="s">
        <v>59</v>
      </c>
    </row>
    <row r="10" spans="1:8" ht="15.75" customHeight="1" x14ac:dyDescent="0.25">
      <c r="B10" s="10" t="s">
        <v>19</v>
      </c>
      <c r="C10" s="89">
        <f>C12</f>
        <v>172642.14</v>
      </c>
      <c r="D10" s="89">
        <f>D12</f>
        <v>231515.58</v>
      </c>
      <c r="E10" s="46">
        <f>E12</f>
        <v>268381</v>
      </c>
      <c r="F10" s="46">
        <f>F12</f>
        <v>271350</v>
      </c>
      <c r="G10" s="46">
        <f>G12</f>
        <v>271800</v>
      </c>
    </row>
    <row r="11" spans="1:8" ht="15.75" customHeight="1" x14ac:dyDescent="0.25">
      <c r="B11" s="10"/>
      <c r="C11" s="89"/>
      <c r="D11" s="89"/>
      <c r="E11" s="46"/>
      <c r="F11" s="46"/>
      <c r="G11" s="46"/>
    </row>
    <row r="12" spans="1:8" ht="15.75" customHeight="1" x14ac:dyDescent="0.25">
      <c r="B12" s="10" t="s">
        <v>41</v>
      </c>
      <c r="C12" s="89">
        <f>C13</f>
        <v>172642.14</v>
      </c>
      <c r="D12" s="89">
        <f>D13</f>
        <v>231515.58</v>
      </c>
      <c r="E12" s="46">
        <f t="shared" ref="E12:G13" si="0">E13</f>
        <v>268381</v>
      </c>
      <c r="F12" s="46">
        <f t="shared" si="0"/>
        <v>271350</v>
      </c>
      <c r="G12" s="46">
        <f t="shared" si="0"/>
        <v>271800</v>
      </c>
    </row>
    <row r="13" spans="1:8" x14ac:dyDescent="0.25">
      <c r="B13" s="100" t="s">
        <v>42</v>
      </c>
      <c r="C13" s="101">
        <f>C14</f>
        <v>172642.14</v>
      </c>
      <c r="D13" s="101">
        <f>D14</f>
        <v>231515.58</v>
      </c>
      <c r="E13" s="32">
        <f t="shared" si="0"/>
        <v>268381</v>
      </c>
      <c r="F13" s="32">
        <f t="shared" si="0"/>
        <v>271350</v>
      </c>
      <c r="G13" s="32">
        <f t="shared" si="0"/>
        <v>271800</v>
      </c>
    </row>
    <row r="14" spans="1:8" x14ac:dyDescent="0.25">
      <c r="B14" s="14" t="s">
        <v>43</v>
      </c>
      <c r="C14" s="90">
        <v>172642.14</v>
      </c>
      <c r="D14" s="90">
        <v>231515.58</v>
      </c>
      <c r="E14" s="42">
        <v>268381</v>
      </c>
      <c r="F14" s="42">
        <v>271350</v>
      </c>
      <c r="G14" s="42">
        <v>271800</v>
      </c>
    </row>
  </sheetData>
  <mergeCells count="4">
    <mergeCell ref="A3:H3"/>
    <mergeCell ref="A5:H5"/>
    <mergeCell ref="A7:H7"/>
    <mergeCell ref="A1:H1"/>
  </mergeCells>
  <pageMargins left="0.31496062992125984" right="0.31496062992125984" top="0.55118110236220474" bottom="0.55118110236220474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4"/>
  <sheetViews>
    <sheetView workbookViewId="0">
      <selection activeCell="O6" sqref="O6"/>
    </sheetView>
  </sheetViews>
  <sheetFormatPr defaultRowHeight="15" x14ac:dyDescent="0.25"/>
  <cols>
    <col min="1" max="1" width="2.140625" customWidth="1"/>
    <col min="2" max="2" width="7.140625" customWidth="1"/>
    <col min="3" max="3" width="8.140625" customWidth="1"/>
    <col min="4" max="4" width="5.28515625" customWidth="1"/>
    <col min="5" max="5" width="34" customWidth="1"/>
    <col min="6" max="10" width="16.7109375" customWidth="1"/>
  </cols>
  <sheetData>
    <row r="1" spans="1:10" ht="42" customHeight="1" x14ac:dyDescent="0.25">
      <c r="A1" s="121" t="s">
        <v>57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ht="18" customHeight="1" x14ac:dyDescent="0.25">
      <c r="B2" s="5"/>
      <c r="C2" s="5"/>
      <c r="D2" s="5"/>
      <c r="E2" s="5"/>
      <c r="F2" s="5"/>
      <c r="G2" s="5"/>
      <c r="H2" s="5"/>
      <c r="I2" s="5"/>
      <c r="J2" s="5"/>
    </row>
    <row r="3" spans="1:10" ht="15.75" customHeight="1" x14ac:dyDescent="0.25">
      <c r="A3" s="121" t="s">
        <v>23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ht="18" x14ac:dyDescent="0.25">
      <c r="B4" s="5"/>
      <c r="C4" s="5"/>
      <c r="D4" s="5"/>
      <c r="E4" s="5"/>
      <c r="F4" s="5"/>
      <c r="G4" s="5"/>
      <c r="H4" s="5"/>
      <c r="I4" s="6"/>
      <c r="J4" s="6"/>
    </row>
    <row r="5" spans="1:10" ht="18" customHeight="1" x14ac:dyDescent="0.25">
      <c r="A5" s="121" t="s">
        <v>79</v>
      </c>
      <c r="B5" s="121"/>
      <c r="C5" s="121"/>
      <c r="D5" s="121"/>
      <c r="E5" s="121"/>
      <c r="F5" s="121"/>
      <c r="G5" s="121"/>
      <c r="H5" s="121"/>
      <c r="I5" s="121"/>
      <c r="J5" s="121"/>
    </row>
    <row r="6" spans="1:10" ht="18" x14ac:dyDescent="0.25">
      <c r="B6" s="5"/>
      <c r="C6" s="5"/>
      <c r="D6" s="5"/>
      <c r="E6" s="5"/>
      <c r="F6" s="5"/>
      <c r="G6" s="5"/>
      <c r="H6" s="5"/>
      <c r="I6" s="6"/>
      <c r="J6" s="6"/>
    </row>
    <row r="7" spans="1:10" ht="25.5" x14ac:dyDescent="0.25">
      <c r="B7" s="17" t="s">
        <v>8</v>
      </c>
      <c r="C7" s="16" t="s">
        <v>9</v>
      </c>
      <c r="D7" s="16" t="s">
        <v>10</v>
      </c>
      <c r="E7" s="16" t="s">
        <v>35</v>
      </c>
      <c r="F7" s="16" t="s">
        <v>93</v>
      </c>
      <c r="G7" s="17" t="s">
        <v>92</v>
      </c>
      <c r="H7" s="17" t="s">
        <v>58</v>
      </c>
      <c r="I7" s="17" t="s">
        <v>33</v>
      </c>
      <c r="J7" s="17" t="s">
        <v>59</v>
      </c>
    </row>
    <row r="8" spans="1:10" ht="25.5" x14ac:dyDescent="0.25">
      <c r="B8" s="10">
        <v>8</v>
      </c>
      <c r="C8" s="10"/>
      <c r="D8" s="10"/>
      <c r="E8" s="10" t="s">
        <v>20</v>
      </c>
      <c r="F8" s="89">
        <v>0</v>
      </c>
      <c r="G8" s="89">
        <v>0</v>
      </c>
      <c r="H8" s="46">
        <v>0</v>
      </c>
      <c r="I8" s="46">
        <v>0</v>
      </c>
      <c r="J8" s="46">
        <v>0</v>
      </c>
    </row>
    <row r="9" spans="1:10" x14ac:dyDescent="0.25">
      <c r="B9" s="10"/>
      <c r="C9" s="14">
        <v>84</v>
      </c>
      <c r="D9" s="14"/>
      <c r="E9" s="14" t="s">
        <v>27</v>
      </c>
      <c r="F9" s="90"/>
      <c r="G9" s="90"/>
      <c r="H9" s="46"/>
      <c r="I9" s="46"/>
      <c r="J9" s="46"/>
    </row>
    <row r="10" spans="1:10" x14ac:dyDescent="0.25">
      <c r="B10" s="11"/>
      <c r="C10" s="11"/>
      <c r="D10" s="12">
        <v>8</v>
      </c>
      <c r="E10" s="15" t="s">
        <v>28</v>
      </c>
      <c r="F10" s="99"/>
      <c r="G10" s="99"/>
      <c r="H10" s="46"/>
      <c r="I10" s="46"/>
      <c r="J10" s="46"/>
    </row>
    <row r="11" spans="1:10" ht="25.5" x14ac:dyDescent="0.25">
      <c r="B11" s="13">
        <v>5</v>
      </c>
      <c r="C11" s="13"/>
      <c r="D11" s="13"/>
      <c r="E11" s="19" t="s">
        <v>21</v>
      </c>
      <c r="F11" s="89">
        <v>0</v>
      </c>
      <c r="G11" s="89">
        <v>0</v>
      </c>
      <c r="H11" s="46">
        <v>0</v>
      </c>
      <c r="I11" s="46">
        <v>0</v>
      </c>
      <c r="J11" s="46">
        <v>0</v>
      </c>
    </row>
    <row r="12" spans="1:10" ht="25.5" x14ac:dyDescent="0.25">
      <c r="B12" s="14"/>
      <c r="C12" s="14">
        <v>54</v>
      </c>
      <c r="D12" s="14"/>
      <c r="E12" s="20" t="s">
        <v>29</v>
      </c>
      <c r="F12" s="90"/>
      <c r="G12" s="90"/>
      <c r="H12" s="32"/>
      <c r="I12" s="32"/>
      <c r="J12" s="40"/>
    </row>
    <row r="13" spans="1:10" x14ac:dyDescent="0.25">
      <c r="B13" s="14"/>
      <c r="C13" s="14"/>
      <c r="D13" s="37">
        <v>1</v>
      </c>
      <c r="E13" s="37" t="s">
        <v>12</v>
      </c>
      <c r="F13" s="91"/>
      <c r="G13" s="91"/>
      <c r="H13" s="32"/>
      <c r="I13" s="32"/>
      <c r="J13" s="40"/>
    </row>
    <row r="14" spans="1:10" x14ac:dyDescent="0.25">
      <c r="B14" s="14"/>
      <c r="C14" s="14"/>
      <c r="D14" s="12">
        <v>3</v>
      </c>
      <c r="E14" s="12" t="s">
        <v>30</v>
      </c>
      <c r="F14" s="107"/>
      <c r="G14" s="107"/>
      <c r="H14" s="32"/>
      <c r="I14" s="32"/>
      <c r="J14" s="40"/>
    </row>
  </sheetData>
  <mergeCells count="3">
    <mergeCell ref="A1:J1"/>
    <mergeCell ref="A3:J3"/>
    <mergeCell ref="A5:J5"/>
  </mergeCells>
  <pageMargins left="0.31496062992125984" right="0.31496062992125984" top="0.55118110236220474" bottom="0.55118110236220474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C772E-9ED5-4AFE-AFD7-FECECB03CA70}">
  <dimension ref="B1:H16"/>
  <sheetViews>
    <sheetView workbookViewId="0">
      <selection activeCell="D30" sqref="D30"/>
    </sheetView>
  </sheetViews>
  <sheetFormatPr defaultRowHeight="15" x14ac:dyDescent="0.25"/>
  <cols>
    <col min="1" max="1" width="5.140625" customWidth="1"/>
    <col min="2" max="2" width="32.5703125" customWidth="1"/>
    <col min="3" max="7" width="16.7109375" customWidth="1"/>
  </cols>
  <sheetData>
    <row r="1" spans="2:8" ht="42" customHeight="1" x14ac:dyDescent="0.25">
      <c r="B1" s="121" t="s">
        <v>57</v>
      </c>
      <c r="C1" s="121"/>
      <c r="D1" s="121"/>
      <c r="E1" s="121"/>
      <c r="F1" s="121"/>
      <c r="G1" s="121"/>
      <c r="H1" s="121"/>
    </row>
    <row r="2" spans="2:8" ht="18" customHeight="1" x14ac:dyDescent="0.25">
      <c r="B2" s="5"/>
      <c r="C2" s="5"/>
      <c r="D2" s="5"/>
      <c r="E2" s="5"/>
      <c r="F2" s="5"/>
      <c r="G2" s="5"/>
      <c r="H2" s="5"/>
    </row>
    <row r="3" spans="2:8" ht="15.75" x14ac:dyDescent="0.25">
      <c r="B3" s="121" t="s">
        <v>23</v>
      </c>
      <c r="C3" s="121"/>
      <c r="D3" s="121"/>
      <c r="E3" s="121"/>
      <c r="F3" s="121"/>
      <c r="G3" s="121"/>
      <c r="H3" s="121"/>
    </row>
    <row r="4" spans="2:8" ht="18" x14ac:dyDescent="0.25">
      <c r="B4" s="5"/>
      <c r="C4" s="5"/>
      <c r="D4" s="5"/>
      <c r="E4" s="5"/>
      <c r="F4" s="6"/>
      <c r="G4" s="6"/>
    </row>
    <row r="5" spans="2:8" ht="15.75" customHeight="1" x14ac:dyDescent="0.25">
      <c r="B5" s="121" t="s">
        <v>80</v>
      </c>
      <c r="C5" s="121"/>
      <c r="D5" s="121"/>
      <c r="E5" s="121"/>
      <c r="F5" s="121"/>
      <c r="G5" s="121"/>
      <c r="H5" s="121"/>
    </row>
    <row r="6" spans="2:8" ht="18" x14ac:dyDescent="0.25">
      <c r="B6" s="5"/>
      <c r="C6" s="5"/>
      <c r="D6" s="5"/>
      <c r="E6" s="5"/>
      <c r="F6" s="6"/>
      <c r="G6" s="6"/>
    </row>
    <row r="7" spans="2:8" ht="25.5" x14ac:dyDescent="0.25">
      <c r="B7" s="16" t="s">
        <v>73</v>
      </c>
      <c r="C7" s="16" t="s">
        <v>93</v>
      </c>
      <c r="D7" s="17" t="s">
        <v>92</v>
      </c>
      <c r="E7" s="17" t="s">
        <v>58</v>
      </c>
      <c r="F7" s="17" t="s">
        <v>33</v>
      </c>
      <c r="G7" s="17" t="s">
        <v>59</v>
      </c>
    </row>
    <row r="8" spans="2:8" x14ac:dyDescent="0.25">
      <c r="B8" s="10" t="s">
        <v>81</v>
      </c>
      <c r="C8" s="89">
        <v>0</v>
      </c>
      <c r="D8" s="89">
        <v>0</v>
      </c>
      <c r="E8" s="46">
        <v>0</v>
      </c>
      <c r="F8" s="46">
        <v>0</v>
      </c>
      <c r="G8" s="46">
        <v>0</v>
      </c>
    </row>
    <row r="9" spans="2:8" ht="25.5" x14ac:dyDescent="0.25">
      <c r="B9" s="10" t="s">
        <v>82</v>
      </c>
      <c r="C9" s="89"/>
      <c r="D9" s="89"/>
      <c r="E9" s="32"/>
      <c r="F9" s="32"/>
      <c r="G9" s="32"/>
    </row>
    <row r="10" spans="2:8" ht="25.5" x14ac:dyDescent="0.25">
      <c r="B10" s="15" t="s">
        <v>83</v>
      </c>
      <c r="C10" s="99"/>
      <c r="D10" s="99"/>
      <c r="E10" s="32"/>
      <c r="F10" s="32"/>
      <c r="G10" s="32"/>
    </row>
    <row r="11" spans="2:8" x14ac:dyDescent="0.25">
      <c r="B11" s="15"/>
      <c r="C11" s="99"/>
      <c r="D11" s="99"/>
      <c r="E11" s="32"/>
      <c r="F11" s="32"/>
      <c r="G11" s="32"/>
    </row>
    <row r="12" spans="2:8" x14ac:dyDescent="0.25">
      <c r="B12" s="10" t="s">
        <v>84</v>
      </c>
      <c r="C12" s="89">
        <v>0</v>
      </c>
      <c r="D12" s="89">
        <v>0</v>
      </c>
      <c r="E12" s="46">
        <v>0</v>
      </c>
      <c r="F12" s="46">
        <v>0</v>
      </c>
      <c r="G12" s="46">
        <v>0</v>
      </c>
    </row>
    <row r="13" spans="2:8" x14ac:dyDescent="0.25">
      <c r="B13" s="19" t="s">
        <v>74</v>
      </c>
      <c r="C13" s="89"/>
      <c r="D13" s="89"/>
      <c r="E13" s="32"/>
      <c r="F13" s="32"/>
      <c r="G13" s="32"/>
    </row>
    <row r="14" spans="2:8" x14ac:dyDescent="0.25">
      <c r="B14" s="12" t="s">
        <v>75</v>
      </c>
      <c r="C14" s="107"/>
      <c r="D14" s="107"/>
      <c r="E14" s="32"/>
      <c r="F14" s="32"/>
      <c r="G14" s="40"/>
    </row>
    <row r="15" spans="2:8" x14ac:dyDescent="0.25">
      <c r="B15" s="19" t="s">
        <v>77</v>
      </c>
      <c r="C15" s="89"/>
      <c r="D15" s="89"/>
      <c r="E15" s="32"/>
      <c r="F15" s="32"/>
      <c r="G15" s="40"/>
    </row>
    <row r="16" spans="2:8" x14ac:dyDescent="0.25">
      <c r="B16" s="12" t="s">
        <v>78</v>
      </c>
      <c r="C16" s="107"/>
      <c r="D16" s="107"/>
      <c r="E16" s="32"/>
      <c r="F16" s="32"/>
      <c r="G16" s="40"/>
    </row>
  </sheetData>
  <mergeCells count="3">
    <mergeCell ref="B3:H3"/>
    <mergeCell ref="B5:H5"/>
    <mergeCell ref="B1:H1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57"/>
  <sheetViews>
    <sheetView tabSelected="1" topLeftCell="A40" workbookViewId="0">
      <selection activeCell="A53" sqref="A53"/>
    </sheetView>
  </sheetViews>
  <sheetFormatPr defaultRowHeight="15" x14ac:dyDescent="0.25"/>
  <cols>
    <col min="1" max="1" width="3.5703125" customWidth="1"/>
    <col min="2" max="2" width="4" customWidth="1"/>
    <col min="3" max="3" width="4.140625" customWidth="1"/>
    <col min="4" max="4" width="6.28515625" customWidth="1"/>
    <col min="5" max="5" width="34.42578125" customWidth="1"/>
    <col min="6" max="9" width="16.7109375" customWidth="1"/>
    <col min="10" max="10" width="17.7109375" customWidth="1"/>
  </cols>
  <sheetData>
    <row r="1" spans="1:10" ht="42" customHeight="1" x14ac:dyDescent="0.25">
      <c r="A1" s="121" t="s">
        <v>57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ht="18" x14ac:dyDescent="0.25">
      <c r="B2" s="5"/>
      <c r="C2" s="5"/>
      <c r="D2" s="5"/>
      <c r="E2" s="5"/>
      <c r="F2" s="5"/>
      <c r="G2" s="5"/>
      <c r="H2" s="5"/>
      <c r="I2" s="6"/>
      <c r="J2" s="6"/>
    </row>
    <row r="3" spans="1:10" ht="18" customHeight="1" x14ac:dyDescent="0.25">
      <c r="A3" s="121" t="s">
        <v>22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ht="18" x14ac:dyDescent="0.25">
      <c r="B4" s="5"/>
      <c r="C4" s="5"/>
      <c r="D4" s="5"/>
      <c r="E4" s="5"/>
      <c r="F4" s="5"/>
      <c r="G4" s="5"/>
      <c r="H4" s="5"/>
      <c r="I4" s="6"/>
      <c r="J4" s="6"/>
    </row>
    <row r="5" spans="1:10" ht="25.5" x14ac:dyDescent="0.25">
      <c r="B5" s="144" t="s">
        <v>24</v>
      </c>
      <c r="C5" s="145"/>
      <c r="D5" s="146"/>
      <c r="E5" s="16" t="s">
        <v>25</v>
      </c>
      <c r="F5" s="16" t="s">
        <v>93</v>
      </c>
      <c r="G5" s="17" t="s">
        <v>92</v>
      </c>
      <c r="H5" s="17" t="s">
        <v>58</v>
      </c>
      <c r="I5" s="17" t="s">
        <v>33</v>
      </c>
      <c r="J5" s="17" t="s">
        <v>59</v>
      </c>
    </row>
    <row r="6" spans="1:10" ht="27" customHeight="1" x14ac:dyDescent="0.25">
      <c r="B6" s="141" t="s">
        <v>44</v>
      </c>
      <c r="C6" s="142"/>
      <c r="D6" s="143"/>
      <c r="E6" s="43" t="s">
        <v>45</v>
      </c>
      <c r="F6" s="45">
        <f>F7</f>
        <v>172642.13999999998</v>
      </c>
      <c r="G6" s="45">
        <f>G7</f>
        <v>231515.58000000002</v>
      </c>
      <c r="H6" s="45">
        <f t="shared" ref="H6:J6" si="0">H7</f>
        <v>268381</v>
      </c>
      <c r="I6" s="45">
        <f t="shared" si="0"/>
        <v>271350</v>
      </c>
      <c r="J6" s="45">
        <f t="shared" si="0"/>
        <v>271800</v>
      </c>
    </row>
    <row r="7" spans="1:10" ht="36.75" customHeight="1" x14ac:dyDescent="0.25">
      <c r="B7" s="141" t="s">
        <v>46</v>
      </c>
      <c r="C7" s="142"/>
      <c r="D7" s="143"/>
      <c r="E7" s="31" t="s">
        <v>47</v>
      </c>
      <c r="F7" s="102">
        <f>F8+F21</f>
        <v>172642.13999999998</v>
      </c>
      <c r="G7" s="102">
        <f>G8+G21</f>
        <v>231515.58000000002</v>
      </c>
      <c r="H7" s="44">
        <f t="shared" ref="H7:J7" si="1">H8+H21</f>
        <v>268381</v>
      </c>
      <c r="I7" s="44">
        <f t="shared" si="1"/>
        <v>271350</v>
      </c>
      <c r="J7" s="44">
        <f t="shared" si="1"/>
        <v>271800</v>
      </c>
    </row>
    <row r="8" spans="1:10" x14ac:dyDescent="0.25">
      <c r="B8" s="10">
        <v>3</v>
      </c>
      <c r="C8" s="10"/>
      <c r="D8" s="10"/>
      <c r="E8" s="10" t="s">
        <v>14</v>
      </c>
      <c r="F8" s="89">
        <f>F9+F12+F18</f>
        <v>168245.37</v>
      </c>
      <c r="G8" s="89">
        <f>G9+G12+G18</f>
        <v>225626.57</v>
      </c>
      <c r="H8" s="46">
        <f t="shared" ref="H8:J8" si="2">H9+H18+H12</f>
        <v>266281</v>
      </c>
      <c r="I8" s="46">
        <f t="shared" si="2"/>
        <v>267950</v>
      </c>
      <c r="J8" s="46">
        <f t="shared" si="2"/>
        <v>270000</v>
      </c>
    </row>
    <row r="9" spans="1:10" x14ac:dyDescent="0.25">
      <c r="B9" s="10"/>
      <c r="C9" s="14">
        <v>31</v>
      </c>
      <c r="D9" s="14"/>
      <c r="E9" s="14" t="s">
        <v>15</v>
      </c>
      <c r="F9" s="90">
        <v>132431.34</v>
      </c>
      <c r="G9" s="90">
        <v>173768.41</v>
      </c>
      <c r="H9" s="32">
        <v>210843</v>
      </c>
      <c r="I9" s="32">
        <v>211000</v>
      </c>
      <c r="J9" s="40">
        <v>212000</v>
      </c>
    </row>
    <row r="10" spans="1:10" x14ac:dyDescent="0.25">
      <c r="B10" s="36"/>
      <c r="C10" s="36"/>
      <c r="D10" s="103" t="s">
        <v>98</v>
      </c>
      <c r="E10" s="37" t="s">
        <v>12</v>
      </c>
      <c r="F10" s="91">
        <f>F9</f>
        <v>132431.34</v>
      </c>
      <c r="G10" s="91">
        <f>G9</f>
        <v>173768.41</v>
      </c>
      <c r="H10" s="32">
        <f>H9</f>
        <v>210843</v>
      </c>
      <c r="I10" s="32">
        <f>I9</f>
        <v>211000</v>
      </c>
      <c r="J10" s="40">
        <f>J9</f>
        <v>212000</v>
      </c>
    </row>
    <row r="11" spans="1:10" x14ac:dyDescent="0.25">
      <c r="B11" s="36"/>
      <c r="C11" s="36"/>
      <c r="D11" s="103"/>
      <c r="E11" s="37"/>
      <c r="F11" s="91"/>
      <c r="G11" s="91"/>
      <c r="H11" s="32"/>
      <c r="I11" s="32"/>
      <c r="J11" s="40"/>
    </row>
    <row r="12" spans="1:10" x14ac:dyDescent="0.25">
      <c r="B12" s="11"/>
      <c r="C12" s="11">
        <v>32</v>
      </c>
      <c r="D12" s="104"/>
      <c r="E12" s="11" t="s">
        <v>26</v>
      </c>
      <c r="F12" s="97">
        <v>35007.01</v>
      </c>
      <c r="G12" s="97">
        <v>50929.1</v>
      </c>
      <c r="H12" s="32">
        <v>54670</v>
      </c>
      <c r="I12" s="32">
        <v>56000</v>
      </c>
      <c r="J12" s="32">
        <v>57000</v>
      </c>
    </row>
    <row r="13" spans="1:10" ht="14.25" customHeight="1" x14ac:dyDescent="0.25">
      <c r="B13" s="11"/>
      <c r="C13" s="11"/>
      <c r="D13" s="103" t="s">
        <v>98</v>
      </c>
      <c r="E13" s="37" t="s">
        <v>12</v>
      </c>
      <c r="F13" s="91">
        <f>F12-F14-F15-F16</f>
        <v>13999.110000000002</v>
      </c>
      <c r="G13" s="91">
        <f>G12-G14-G15</f>
        <v>28764.39</v>
      </c>
      <c r="H13" s="32">
        <f>H12-H14-H15-H16</f>
        <v>22258</v>
      </c>
      <c r="I13" s="32">
        <f>I12-I14-I15-I16</f>
        <v>23167.4</v>
      </c>
      <c r="J13" s="32">
        <f>J12-J14-J15-J16</f>
        <v>24826.6</v>
      </c>
    </row>
    <row r="14" spans="1:10" ht="15" customHeight="1" x14ac:dyDescent="0.25">
      <c r="B14" s="11"/>
      <c r="C14" s="11"/>
      <c r="D14" s="103" t="s">
        <v>100</v>
      </c>
      <c r="E14" s="37" t="s">
        <v>30</v>
      </c>
      <c r="F14" s="91">
        <v>20450.47</v>
      </c>
      <c r="G14" s="91">
        <v>21899.26</v>
      </c>
      <c r="H14" s="32">
        <v>31847</v>
      </c>
      <c r="I14" s="32">
        <v>32300</v>
      </c>
      <c r="J14" s="40">
        <v>31900</v>
      </c>
    </row>
    <row r="15" spans="1:10" x14ac:dyDescent="0.25">
      <c r="B15" s="11"/>
      <c r="C15" s="11"/>
      <c r="D15" s="103" t="s">
        <v>101</v>
      </c>
      <c r="E15" s="37" t="s">
        <v>38</v>
      </c>
      <c r="F15" s="91">
        <v>477.8</v>
      </c>
      <c r="G15" s="91">
        <v>265.45</v>
      </c>
      <c r="H15" s="32">
        <v>486</v>
      </c>
      <c r="I15" s="32">
        <v>453.6</v>
      </c>
      <c r="J15" s="40">
        <v>194.4</v>
      </c>
    </row>
    <row r="16" spans="1:10" x14ac:dyDescent="0.25">
      <c r="B16" s="11"/>
      <c r="C16" s="11"/>
      <c r="D16" s="103" t="s">
        <v>99</v>
      </c>
      <c r="E16" s="37" t="s">
        <v>102</v>
      </c>
      <c r="F16" s="91">
        <v>79.63</v>
      </c>
      <c r="G16" s="91"/>
      <c r="H16" s="32">
        <v>79</v>
      </c>
      <c r="I16" s="32">
        <v>79</v>
      </c>
      <c r="J16" s="40">
        <v>79</v>
      </c>
    </row>
    <row r="17" spans="1:10" x14ac:dyDescent="0.25">
      <c r="B17" s="11"/>
      <c r="C17" s="11"/>
      <c r="D17" s="103"/>
      <c r="E17" s="37"/>
      <c r="F17" s="91"/>
      <c r="G17" s="91"/>
      <c r="H17" s="32"/>
      <c r="I17" s="32"/>
      <c r="J17" s="40"/>
    </row>
    <row r="18" spans="1:10" ht="15" customHeight="1" x14ac:dyDescent="0.25">
      <c r="B18" s="11"/>
      <c r="C18" s="11">
        <v>34</v>
      </c>
      <c r="D18" s="104"/>
      <c r="E18" s="11" t="s">
        <v>39</v>
      </c>
      <c r="F18" s="97">
        <v>807.02</v>
      </c>
      <c r="G18" s="97">
        <f>G19</f>
        <v>929.06</v>
      </c>
      <c r="H18" s="32">
        <v>768</v>
      </c>
      <c r="I18" s="32">
        <v>950</v>
      </c>
      <c r="J18" s="40">
        <v>1000</v>
      </c>
    </row>
    <row r="19" spans="1:10" x14ac:dyDescent="0.25">
      <c r="B19" s="11"/>
      <c r="C19" s="11"/>
      <c r="D19" s="103">
        <v>1</v>
      </c>
      <c r="E19" s="37" t="s">
        <v>12</v>
      </c>
      <c r="F19" s="91">
        <f>F18</f>
        <v>807.02</v>
      </c>
      <c r="G19" s="91">
        <v>929.06</v>
      </c>
      <c r="H19" s="32">
        <f>H18</f>
        <v>768</v>
      </c>
      <c r="I19" s="32">
        <f>I18</f>
        <v>950</v>
      </c>
      <c r="J19" s="40">
        <f>J18</f>
        <v>1000</v>
      </c>
    </row>
    <row r="20" spans="1:10" x14ac:dyDescent="0.25">
      <c r="B20" s="11"/>
      <c r="C20" s="11"/>
      <c r="D20" s="103"/>
      <c r="E20" s="37"/>
      <c r="F20" s="91"/>
      <c r="G20" s="91"/>
      <c r="H20" s="32"/>
      <c r="I20" s="32"/>
      <c r="J20" s="40"/>
    </row>
    <row r="21" spans="1:10" ht="25.5" x14ac:dyDescent="0.25">
      <c r="B21" s="13">
        <v>4</v>
      </c>
      <c r="C21" s="13"/>
      <c r="D21" s="105"/>
      <c r="E21" s="19" t="s">
        <v>16</v>
      </c>
      <c r="F21" s="113">
        <f>F22</f>
        <v>4396.7700000000004</v>
      </c>
      <c r="G21" s="113">
        <f>G22</f>
        <v>5889.01</v>
      </c>
      <c r="H21" s="51">
        <f>H22</f>
        <v>2100</v>
      </c>
      <c r="I21" s="51">
        <f>I22</f>
        <v>3400</v>
      </c>
      <c r="J21" s="51">
        <f>J22</f>
        <v>1800</v>
      </c>
    </row>
    <row r="22" spans="1:10" ht="25.5" x14ac:dyDescent="0.25">
      <c r="B22" s="14"/>
      <c r="C22" s="14">
        <v>42</v>
      </c>
      <c r="D22" s="106"/>
      <c r="E22" s="20" t="s">
        <v>40</v>
      </c>
      <c r="F22" s="110">
        <v>4396.7700000000004</v>
      </c>
      <c r="G22" s="110">
        <f>G23</f>
        <v>5889.01</v>
      </c>
      <c r="H22" s="42">
        <v>2100</v>
      </c>
      <c r="I22" s="42">
        <v>3400</v>
      </c>
      <c r="J22" s="42">
        <v>1800</v>
      </c>
    </row>
    <row r="23" spans="1:10" x14ac:dyDescent="0.25">
      <c r="B23" s="14"/>
      <c r="C23" s="14"/>
      <c r="D23" s="103" t="s">
        <v>98</v>
      </c>
      <c r="E23" s="37" t="s">
        <v>12</v>
      </c>
      <c r="F23" s="91">
        <f>F22</f>
        <v>4396.7700000000004</v>
      </c>
      <c r="G23" s="91">
        <v>5889.01</v>
      </c>
      <c r="H23" s="42">
        <f>H22</f>
        <v>2100</v>
      </c>
      <c r="I23" s="42">
        <f>I22</f>
        <v>3400</v>
      </c>
      <c r="J23" s="42">
        <f>J22</f>
        <v>1800</v>
      </c>
    </row>
    <row r="24" spans="1:10" x14ac:dyDescent="0.25">
      <c r="H24" s="41"/>
      <c r="I24" s="41"/>
      <c r="J24" s="41"/>
    </row>
    <row r="31" spans="1:10" ht="15.75" x14ac:dyDescent="0.25">
      <c r="A31" s="139" t="s">
        <v>85</v>
      </c>
      <c r="B31" s="139"/>
      <c r="C31" s="139"/>
      <c r="D31" s="139"/>
      <c r="E31" s="139"/>
      <c r="F31" s="139"/>
      <c r="G31" s="139"/>
      <c r="H31" s="139"/>
      <c r="I31" s="139"/>
      <c r="J31" s="139"/>
    </row>
    <row r="32" spans="1:10" ht="15.75" x14ac:dyDescent="0.25">
      <c r="A32" s="69"/>
    </row>
    <row r="33" spans="1:10" ht="15" customHeight="1" x14ac:dyDescent="0.25">
      <c r="A33" s="140" t="s">
        <v>108</v>
      </c>
      <c r="B33" s="140"/>
      <c r="C33" s="140"/>
      <c r="D33" s="140"/>
      <c r="E33" s="140"/>
      <c r="F33" s="140"/>
      <c r="G33" s="140"/>
      <c r="H33" s="140"/>
      <c r="I33" s="140"/>
      <c r="J33" s="140"/>
    </row>
    <row r="35" spans="1:10" ht="15.75" x14ac:dyDescent="0.25">
      <c r="A35" s="139" t="s">
        <v>86</v>
      </c>
      <c r="B35" s="139"/>
      <c r="C35" s="139"/>
      <c r="D35" s="139"/>
      <c r="E35" s="139"/>
      <c r="F35" s="139"/>
      <c r="G35" s="139"/>
      <c r="H35" s="139"/>
      <c r="I35" s="139"/>
      <c r="J35" s="139"/>
    </row>
    <row r="36" spans="1:10" ht="15.75" x14ac:dyDescent="0.25">
      <c r="A36" s="69"/>
    </row>
    <row r="37" spans="1:10" ht="17.25" customHeight="1" x14ac:dyDescent="0.25">
      <c r="A37" s="140" t="s">
        <v>107</v>
      </c>
      <c r="B37" s="140"/>
      <c r="C37" s="140"/>
      <c r="D37" s="140"/>
      <c r="E37" s="140"/>
      <c r="F37" s="140"/>
      <c r="G37" s="140"/>
      <c r="H37" s="140"/>
      <c r="I37" s="140"/>
      <c r="J37" s="140"/>
    </row>
    <row r="38" spans="1:10" ht="15.75" x14ac:dyDescent="0.25">
      <c r="A38" s="140" t="s">
        <v>90</v>
      </c>
      <c r="B38" s="140"/>
      <c r="C38" s="140"/>
      <c r="D38" s="140"/>
      <c r="E38" s="140"/>
      <c r="F38" s="140"/>
      <c r="G38" s="140"/>
      <c r="H38" s="140"/>
      <c r="I38" s="140"/>
      <c r="J38" s="140"/>
    </row>
    <row r="39" spans="1:10" ht="15.75" x14ac:dyDescent="0.25">
      <c r="A39" s="70"/>
      <c r="B39" s="70"/>
      <c r="C39" s="70"/>
      <c r="D39" s="70"/>
      <c r="E39" s="70"/>
      <c r="F39" s="70"/>
      <c r="G39" s="70"/>
      <c r="H39" s="70"/>
      <c r="I39" s="70"/>
      <c r="J39" s="70"/>
    </row>
    <row r="40" spans="1:10" s="71" customFormat="1" ht="15.75" x14ac:dyDescent="0.25">
      <c r="A40" s="139" t="s">
        <v>87</v>
      </c>
      <c r="B40" s="139"/>
      <c r="C40" s="139"/>
      <c r="D40" s="139"/>
      <c r="E40" s="139"/>
      <c r="F40" s="139"/>
      <c r="G40" s="139"/>
      <c r="H40" s="139"/>
      <c r="I40" s="139"/>
      <c r="J40" s="139"/>
    </row>
    <row r="41" spans="1:10" ht="15.75" x14ac:dyDescent="0.25">
      <c r="A41" s="69"/>
    </row>
    <row r="42" spans="1:10" ht="15.75" x14ac:dyDescent="0.25">
      <c r="A42" s="140" t="s">
        <v>106</v>
      </c>
      <c r="B42" s="140"/>
      <c r="C42" s="140"/>
      <c r="D42" s="140"/>
      <c r="E42" s="140"/>
      <c r="F42" s="140"/>
      <c r="G42" s="140"/>
      <c r="H42" s="140"/>
      <c r="I42" s="140"/>
      <c r="J42" s="140"/>
    </row>
    <row r="43" spans="1:10" ht="15.75" x14ac:dyDescent="0.25">
      <c r="A43" s="71"/>
    </row>
    <row r="44" spans="1:10" ht="15.75" x14ac:dyDescent="0.25">
      <c r="A44" s="139" t="s">
        <v>88</v>
      </c>
      <c r="B44" s="139"/>
      <c r="C44" s="139"/>
      <c r="D44" s="139"/>
      <c r="E44" s="139"/>
      <c r="F44" s="139"/>
      <c r="G44" s="139"/>
      <c r="H44" s="139"/>
      <c r="I44" s="139"/>
      <c r="J44" s="139"/>
    </row>
    <row r="45" spans="1:10" ht="15.75" x14ac:dyDescent="0.25">
      <c r="A45" s="69"/>
    </row>
    <row r="46" spans="1:10" ht="15" customHeight="1" x14ac:dyDescent="0.25">
      <c r="A46" s="140" t="s">
        <v>105</v>
      </c>
      <c r="B46" s="140"/>
      <c r="C46" s="140"/>
      <c r="D46" s="140"/>
      <c r="E46" s="140"/>
      <c r="F46" s="140"/>
      <c r="G46" s="140"/>
      <c r="H46" s="140"/>
      <c r="I46" s="140"/>
      <c r="J46" s="140"/>
    </row>
    <row r="47" spans="1:10" ht="15.75" x14ac:dyDescent="0.25">
      <c r="A47" s="140" t="s">
        <v>91</v>
      </c>
      <c r="B47" s="140"/>
      <c r="C47" s="140"/>
      <c r="D47" s="140"/>
      <c r="E47" s="140"/>
      <c r="F47" s="140"/>
      <c r="G47" s="140"/>
      <c r="H47" s="140"/>
      <c r="I47" s="140"/>
      <c r="J47" s="140"/>
    </row>
    <row r="49" spans="1:10" ht="15.75" x14ac:dyDescent="0.25">
      <c r="A49" s="139" t="s">
        <v>89</v>
      </c>
      <c r="B49" s="139"/>
      <c r="C49" s="139"/>
      <c r="D49" s="139"/>
      <c r="E49" s="139"/>
      <c r="F49" s="139"/>
      <c r="G49" s="139"/>
      <c r="H49" s="139"/>
      <c r="I49" s="139"/>
      <c r="J49" s="139"/>
    </row>
    <row r="50" spans="1:10" ht="15.75" x14ac:dyDescent="0.25">
      <c r="A50" s="72"/>
    </row>
    <row r="52" spans="1:10" ht="15.75" x14ac:dyDescent="0.25">
      <c r="A52" s="118" t="s">
        <v>112</v>
      </c>
      <c r="B52" s="119"/>
      <c r="C52" s="119"/>
      <c r="D52" s="119"/>
    </row>
    <row r="53" spans="1:10" ht="15.75" x14ac:dyDescent="0.25">
      <c r="A53" s="118" t="s">
        <v>117</v>
      </c>
      <c r="B53" s="119"/>
      <c r="C53" s="119"/>
      <c r="D53" s="119"/>
    </row>
    <row r="54" spans="1:10" ht="15.75" x14ac:dyDescent="0.25">
      <c r="A54" s="120" t="s">
        <v>115</v>
      </c>
      <c r="B54" s="119"/>
      <c r="C54" s="119"/>
      <c r="D54" s="119"/>
    </row>
    <row r="56" spans="1:10" ht="15.75" x14ac:dyDescent="0.25">
      <c r="A56" s="147" t="s">
        <v>109</v>
      </c>
      <c r="B56" s="147"/>
      <c r="C56" s="147"/>
      <c r="D56" s="147"/>
      <c r="E56" s="147"/>
      <c r="F56" s="147"/>
      <c r="G56" s="147"/>
      <c r="H56" s="147"/>
      <c r="I56" s="147"/>
      <c r="J56" s="147"/>
    </row>
    <row r="57" spans="1:10" ht="15" customHeight="1" x14ac:dyDescent="0.25">
      <c r="A57" s="147" t="s">
        <v>110</v>
      </c>
      <c r="B57" s="147"/>
      <c r="C57" s="147"/>
      <c r="D57" s="147"/>
      <c r="E57" s="147"/>
      <c r="F57" s="147"/>
      <c r="G57" s="147"/>
      <c r="H57" s="147"/>
      <c r="I57" s="147"/>
      <c r="J57" s="147"/>
    </row>
  </sheetData>
  <mergeCells count="18">
    <mergeCell ref="A47:J47"/>
    <mergeCell ref="A49:J49"/>
    <mergeCell ref="A56:J56"/>
    <mergeCell ref="A57:J57"/>
    <mergeCell ref="A37:J37"/>
    <mergeCell ref="A38:J38"/>
    <mergeCell ref="A40:J40"/>
    <mergeCell ref="A44:J44"/>
    <mergeCell ref="A46:J46"/>
    <mergeCell ref="A42:J42"/>
    <mergeCell ref="A1:J1"/>
    <mergeCell ref="A3:J3"/>
    <mergeCell ref="A31:J31"/>
    <mergeCell ref="A33:J33"/>
    <mergeCell ref="A35:J35"/>
    <mergeCell ref="B6:D6"/>
    <mergeCell ref="B7:D7"/>
    <mergeCell ref="B5:D5"/>
  </mergeCells>
  <pageMargins left="0.31496062992125984" right="0.31496062992125984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SAŽETAK</vt:lpstr>
      <vt:lpstr> Račun prihoda i rashoda</vt:lpstr>
      <vt:lpstr>Rashodi po izvirima</vt:lpstr>
      <vt:lpstr>Rashodi prema funkcijskoj kl</vt:lpstr>
      <vt:lpstr>Račun financiranja</vt:lpstr>
      <vt:lpstr>Račun financiranja po izvorima </vt:lpstr>
      <vt:lpstr>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DV KOŠUTICA FERDINANDOVAC</cp:lastModifiedBy>
  <cp:lastPrinted>2023-10-24T08:35:36Z</cp:lastPrinted>
  <dcterms:created xsi:type="dcterms:W3CDTF">2022-08-12T12:51:27Z</dcterms:created>
  <dcterms:modified xsi:type="dcterms:W3CDTF">2024-01-08T10:20:20Z</dcterms:modified>
</cp:coreProperties>
</file>